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rlinerhaie.sharepoint.com/sites/trainer2/Freigegebene Dokumente/General/01 Wettkämpfe &amp; Veranstaltungen/2025-09-28 Haie Staffel Cup/"/>
    </mc:Choice>
  </mc:AlternateContent>
  <xr:revisionPtr revIDLastSave="1202" documentId="13_ncr:1_{9137D721-3BE6-44CB-881A-480068B3CBA7}" xr6:coauthVersionLast="47" xr6:coauthVersionMax="47" xr10:uidLastSave="{2847B5B5-3937-4FA2-A997-6FC6D67FC7ED}"/>
  <bookViews>
    <workbookView xWindow="2304" yWindow="2304" windowWidth="30960" windowHeight="11976" activeTab="3" xr2:uid="{00463376-90EB-4B8F-8556-A050EA21A1CE}"/>
  </bookViews>
  <sheets>
    <sheet name="JG 2015-2017" sheetId="1" r:id="rId1"/>
    <sheet name="JG 2011-2014" sheetId="8" r:id="rId2"/>
    <sheet name="JG 2006-2010" sheetId="4" r:id="rId3"/>
    <sheet name="JG 2005 und älte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8" l="1"/>
  <c r="AB44" i="8"/>
  <c r="A42" i="8"/>
  <c r="AB36" i="8"/>
  <c r="AB35" i="8"/>
  <c r="A33" i="8"/>
  <c r="AB27" i="8"/>
  <c r="AB26" i="8"/>
  <c r="A24" i="8"/>
  <c r="AB18" i="8"/>
  <c r="AB17" i="8"/>
  <c r="AB9" i="8"/>
  <c r="AB8" i="8"/>
  <c r="AB17" i="1"/>
  <c r="A33" i="1"/>
  <c r="A42" i="1"/>
  <c r="AB45" i="1"/>
  <c r="AB44" i="1"/>
  <c r="AB36" i="1"/>
  <c r="AB35" i="1"/>
  <c r="AB27" i="1"/>
  <c r="AB26" i="1"/>
  <c r="AB18" i="1"/>
  <c r="A24" i="4"/>
  <c r="A33" i="4"/>
  <c r="A42" i="4"/>
  <c r="AB45" i="4"/>
  <c r="AB44" i="4"/>
  <c r="AB36" i="4"/>
  <c r="AB35" i="4"/>
  <c r="AB27" i="4"/>
  <c r="AB26" i="4"/>
  <c r="AB18" i="4"/>
  <c r="AB17" i="4"/>
  <c r="A15" i="4"/>
  <c r="A33" i="5"/>
  <c r="AB45" i="5"/>
  <c r="AB44" i="5"/>
  <c r="A42" i="5"/>
  <c r="AB36" i="5"/>
  <c r="AB35" i="5"/>
  <c r="AB18" i="5"/>
  <c r="AB17" i="5"/>
  <c r="A15" i="5"/>
  <c r="AB27" i="5"/>
  <c r="AB26" i="5"/>
  <c r="A24" i="5"/>
  <c r="AB9" i="5"/>
  <c r="AB8" i="5"/>
  <c r="A6" i="5"/>
  <c r="AB9" i="4"/>
  <c r="AB8" i="4"/>
  <c r="A6" i="4"/>
  <c r="A15" i="8"/>
  <c r="A6" i="8"/>
  <c r="A24" i="1"/>
  <c r="AB9" i="1"/>
  <c r="AB8" i="1"/>
  <c r="A15" i="1"/>
  <c r="A6" i="1"/>
</calcChain>
</file>

<file path=xl/sharedStrings.xml><?xml version="1.0" encoding="utf-8"?>
<sst xmlns="http://schemas.openxmlformats.org/spreadsheetml/2006/main" count="285" uniqueCount="44">
  <si>
    <t>Haie-Staffel-Cup Hilfstabelle</t>
  </si>
  <si>
    <t>Verein:</t>
  </si>
  <si>
    <t>11. Mannschaft</t>
  </si>
  <si>
    <t>Vorname</t>
  </si>
  <si>
    <t>Nachname</t>
  </si>
  <si>
    <t>m/w</t>
  </si>
  <si>
    <t>Jahrgang</t>
  </si>
  <si>
    <t>Brust</t>
  </si>
  <si>
    <t>R-Beine</t>
  </si>
  <si>
    <t>B-Beine</t>
  </si>
  <si>
    <t>Rücken</t>
  </si>
  <si>
    <t>K-Beine</t>
  </si>
  <si>
    <t>Spaß</t>
  </si>
  <si>
    <t>m</t>
  </si>
  <si>
    <t>männlich</t>
  </si>
  <si>
    <t>weiblich</t>
  </si>
  <si>
    <t>w</t>
  </si>
  <si>
    <t>12. Mannschaft</t>
  </si>
  <si>
    <t>13. Mannschaft</t>
  </si>
  <si>
    <t>14. Mannschaft</t>
  </si>
  <si>
    <t>15. Mannschaft</t>
  </si>
  <si>
    <t>21. Mannschaft</t>
  </si>
  <si>
    <t>Schmett</t>
  </si>
  <si>
    <t>Lagen</t>
  </si>
  <si>
    <t>Freistil</t>
  </si>
  <si>
    <t>22. Mannschaft</t>
  </si>
  <si>
    <t>23. Mannschaft</t>
  </si>
  <si>
    <t>24. Mannschaft</t>
  </si>
  <si>
    <t>25. Mannschaft</t>
  </si>
  <si>
    <t>41. Mannschaft</t>
  </si>
  <si>
    <t>42. Mannschaft</t>
  </si>
  <si>
    <t>43. Mannschaft</t>
  </si>
  <si>
    <t>44. Mannschaft</t>
  </si>
  <si>
    <t>45. Mannschaft</t>
  </si>
  <si>
    <t>31. Mannschaft</t>
  </si>
  <si>
    <t>32. Mannschaft</t>
  </si>
  <si>
    <t>33. Mannschaft</t>
  </si>
  <si>
    <t>34. Mannschaft</t>
  </si>
  <si>
    <t>35. Mannschaft</t>
  </si>
  <si>
    <t>Hinweise</t>
  </si>
  <si>
    <t>Staffelmannschaften der Jahrgänge 2015 - 2017</t>
  </si>
  <si>
    <t>Staffelmannschaften der Jahrgänge 2011 - 2014</t>
  </si>
  <si>
    <t>Staffelmannschaften der Jahrgänge 2005 und älter</t>
  </si>
  <si>
    <t>Staffelmannschaften der Jahrgänge 2006-2010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</si>
</sst>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0" fillId="0" borderId="5" xfId="0" applyBorder="1"/>
    <xf numFmtId="0" fontId="6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1" fillId="0" borderId="5" xfId="0" applyFont="1" applyBorder="1"/>
    <xf numFmtId="0" fontId="6" fillId="0" borderId="5" xfId="0" applyFont="1" applyBorder="1"/>
    <xf numFmtId="0" fontId="8" fillId="0" borderId="0" xfId="0" applyFont="1"/>
    <xf numFmtId="0" fontId="8" fillId="0" borderId="5" xfId="0" applyFont="1" applyBorder="1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Standard" xfId="0" builtinId="0"/>
  </cellStyles>
  <dxfs count="378"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rgb="FFFFF7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rgb="FF000000"/>
          <bgColor rgb="FFFFFFFF"/>
        </patternFill>
      </fill>
    </dxf>
    <dxf>
      <font>
        <b/>
      </font>
      <fill>
        <patternFill patternType="none">
          <fgColor rgb="FF000000"/>
          <bgColor rgb="FFFFFFFF"/>
        </patternFill>
      </fill>
    </dxf>
    <dxf>
      <font>
        <b/>
      </font>
      <fill>
        <patternFill patternType="none">
          <fgColor rgb="FF000000"/>
          <bgColor rgb="FFFFFFFF"/>
        </patternFill>
      </fill>
    </dxf>
    <dxf>
      <font>
        <b/>
      </font>
      <fill>
        <patternFill patternType="none">
          <fgColor rgb="FF000000"/>
          <bgColor rgb="FFFFFFFF"/>
        </patternFill>
      </fill>
    </dxf>
    <dxf>
      <font>
        <b/>
      </font>
      <fill>
        <patternFill patternType="none">
          <fgColor rgb="FF000000"/>
          <bgColor rgb="FFFFFFFF"/>
        </patternFill>
      </fill>
    </dxf>
    <dxf>
      <font>
        <b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color rgb="FF000000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ont>
        <color rgb="FF000000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color rgb="FF000000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ont>
        <color rgb="FF000000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7E1"/>
      <color rgb="FFFFF8E5"/>
      <color rgb="FFFFFCF3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2D623E-E47E-4356-BA14-B196CFA67C28}" name="Tabelle1" displayName="Tabelle1" ref="A7:K13" totalsRowShown="0" headerRowDxfId="377" dataDxfId="376">
  <autoFilter ref="A7:K13" xr:uid="{5D2D623E-E47E-4356-BA14-B196CFA67C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74FE2CD3-87F7-44CA-97C9-66230811B196}" name="11. Mannschaft" dataDxfId="375" totalsRowDxfId="374"/>
    <tableColumn id="2" xr3:uid="{8ED34326-14C4-4E07-9867-81FF8AEA1D88}" name="Vorname" dataDxfId="373" totalsRowDxfId="372"/>
    <tableColumn id="3" xr3:uid="{464A527A-A3FE-4103-9D33-721003A3D6BE}" name="Nachname" dataDxfId="371" totalsRowDxfId="370"/>
    <tableColumn id="5" xr3:uid="{23641C9B-E6C9-4CC6-9CD4-4A1DA1C2C3A0}" name="m/w" dataDxfId="369" totalsRowDxfId="368"/>
    <tableColumn id="4" xr3:uid="{E7AD232C-40F7-4BEC-8B81-C8F374BF7F76}" name="Jahrgang" dataDxfId="367" totalsRowDxfId="366"/>
    <tableColumn id="6" xr3:uid="{BDFD3189-5039-41D0-9531-474DC808B573}" name="Brust" dataDxfId="365" totalsRowDxfId="364"/>
    <tableColumn id="7" xr3:uid="{0CDF3F0F-88A7-43D8-89E3-74DF5A372CCF}" name="R-Beine" dataDxfId="363" totalsRowDxfId="362"/>
    <tableColumn id="11" xr3:uid="{AF66D60B-BC75-4D1F-BAD0-75EFC377B2FC}" name="B-Beine" dataDxfId="361" totalsRowDxfId="360"/>
    <tableColumn id="8" xr3:uid="{61A41483-748E-47D9-802F-C539848E2498}" name="Rücken" dataDxfId="359" totalsRowDxfId="358"/>
    <tableColumn id="9" xr3:uid="{DF861EF3-7DD6-45BC-B23F-428EA234EA88}" name="K-Beine" dataDxfId="357" totalsRowDxfId="356"/>
    <tableColumn id="10" xr3:uid="{526D8D59-FA5A-43B2-9870-554C36B56C05}" name="Spaß" dataDxfId="355" totalsRowDxfId="354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C1D467F-D720-4757-95AC-C60BC8AE3F73}" name="Tabelle161130" displayName="Tabelle161130" ref="A43:K49" totalsRowShown="0" headerRowDxfId="238" dataDxfId="237">
  <autoFilter ref="A43:K49" xr:uid="{6CA0E056-E686-4DE1-BD04-83581F393D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BFCEA20-4CA1-4D97-BD6A-CCF5295061AC}" name="25. Mannschaft" dataDxfId="236"/>
    <tableColumn id="2" xr3:uid="{F276B2FF-8048-408C-BE9F-AB04E68A0D88}" name="Vorname" dataDxfId="235"/>
    <tableColumn id="3" xr3:uid="{125EBCC8-8B81-4BC2-A45F-60C51B188AEE}" name="Nachname" dataDxfId="234"/>
    <tableColumn id="5" xr3:uid="{2B5A3F2B-E29B-46B6-B19C-4BD2A3EF7519}" name="m/w" dataDxfId="233"/>
    <tableColumn id="4" xr3:uid="{DD58E1AC-0D38-4DDD-81AD-EBADED9EDE19}" name="Jahrgang" dataDxfId="232"/>
    <tableColumn id="6" xr3:uid="{E192DA6A-DC4D-4A10-909F-3805C86053DA}" name="Schmett" dataDxfId="231"/>
    <tableColumn id="7" xr3:uid="{B9D7C8C8-D808-4D33-8461-AE09F851069F}" name="Rücken" dataDxfId="230"/>
    <tableColumn id="8" xr3:uid="{C526441A-67FC-45F4-BBB9-80A9DF74CA7B}" name="Lagen" dataDxfId="229"/>
    <tableColumn id="9" xr3:uid="{0F33FDE4-C2B5-4E6B-80EB-421C43B385C5}" name="Brust" dataDxfId="228"/>
    <tableColumn id="10" xr3:uid="{D0F0010C-7DCD-4C36-985B-9E800F171386}" name="Freistil" dataDxfId="227"/>
    <tableColumn id="11" xr3:uid="{5C0B709E-AB34-4F5C-84F5-1CDD821E6E4E}" name="Spaß" dataDxfId="226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286D35-6309-4AC0-86A6-5E1F030DEED5}" name="Tabelle17" displayName="Tabelle17" ref="A7:L13" totalsRowShown="0" headerRowDxfId="225" dataDxfId="224">
  <autoFilter ref="A7:L13" xr:uid="{5D2D623E-E47E-4356-BA14-B196CFA67C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485EFC6-1A4B-45E1-BCC9-D217E41ECA6F}" name="31. Mannschaft" dataDxfId="223" totalsRowDxfId="222"/>
    <tableColumn id="2" xr3:uid="{0116C9F0-E55B-49C8-8CD2-0B1BC12324C4}" name="Vorname" dataDxfId="221" totalsRowDxfId="220"/>
    <tableColumn id="3" xr3:uid="{5B7334D4-5C81-452C-BB7C-28F677E094C5}" name="Nachname" dataDxfId="219" totalsRowDxfId="218"/>
    <tableColumn id="5" xr3:uid="{07189C9A-8C00-4524-8F60-496BD6655715}" name="m/w" dataDxfId="217" totalsRowDxfId="216"/>
    <tableColumn id="4" xr3:uid="{8DD6A46B-42C8-4D3F-B1FD-732F38C9C8E2}" name="Jahrgang" dataDxfId="215" totalsRowDxfId="214"/>
    <tableColumn id="6" xr3:uid="{045FB4EB-5FE0-4F70-B1ED-5D42EB277FDA}" name="Schmett" dataDxfId="213" totalsRowDxfId="212"/>
    <tableColumn id="7" xr3:uid="{EE1BBE45-4250-4CDA-B104-D0D313FB78C1}" name="Rücken" dataDxfId="211" totalsRowDxfId="210"/>
    <tableColumn id="11" xr3:uid="{47EADDC7-6A39-4AC5-8BFB-C5957C52FC94}" name="Lagen" dataDxfId="209" totalsRowDxfId="208"/>
    <tableColumn id="8" xr3:uid="{CF479E76-966D-454F-AF9A-0C54B5CA5F38}" name="Brust" dataDxfId="207" totalsRowDxfId="206"/>
    <tableColumn id="9" xr3:uid="{E8031811-2095-4AB6-819B-25420BF55663}" name="Freistil" dataDxfId="205" totalsRowDxfId="204"/>
    <tableColumn id="10" xr3:uid="{6B7E7375-1F53-42BD-976D-1F62DC9A3B66}" name="Spaß" dataDxfId="203" totalsRowDxfId="202"/>
    <tableColumn id="12" xr3:uid="{D62591C8-089C-B34A-A6CA-3AF2BD3EB261}" name="Hinweise" dataDxfId="201" totalsRowDxfId="20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67DF77E-76FC-463C-BACE-544713E455F0}" name="Tabelle138" displayName="Tabelle138" ref="A16:L22" totalsRowShown="0" headerRowDxfId="199" dataDxfId="198">
  <autoFilter ref="A16:L22" xr:uid="{F034738C-AFDB-4500-9EC2-0723354DAD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8DB3880-A92F-4142-AA1D-1867B9D9205B}" name="32. Mannschaft" dataDxfId="197"/>
    <tableColumn id="2" xr3:uid="{B4B669AA-9915-4AFF-80CF-C4FF50BDAFAB}" name="Vorname" dataDxfId="196"/>
    <tableColumn id="3" xr3:uid="{36F8640E-3D0D-4DFA-A3DF-B53099261997}" name="Nachname" dataDxfId="195"/>
    <tableColumn id="6" xr3:uid="{8A4BD3E1-656D-4446-8516-47301ECF830F}" name="m/w" dataDxfId="194"/>
    <tableColumn id="4" xr3:uid="{8CCB4456-0AE9-4E49-8A3C-8835876CC8C0}" name="Jahrgang" dataDxfId="193"/>
    <tableColumn id="5" xr3:uid="{988AF556-91E6-4BDF-97D1-F3918085A6D7}" name="Schmett" dataDxfId="192"/>
    <tableColumn id="7" xr3:uid="{89766630-0C1C-4F93-840F-3CE3F7A8BCA6}" name="Rücken" dataDxfId="191"/>
    <tableColumn id="8" xr3:uid="{2E2A25E5-913E-46B1-A9C6-4DD092CCC447}" name="Lagen" dataDxfId="190"/>
    <tableColumn id="9" xr3:uid="{C3E3DA1C-4E21-43FC-AA74-21A8366DB977}" name="Brust" dataDxfId="189"/>
    <tableColumn id="10" xr3:uid="{9F5FCDA4-7F18-4C1D-A30F-D842EA1FE265}" name="Freistil" dataDxfId="188"/>
    <tableColumn id="11" xr3:uid="{19496234-7469-4E15-9A41-67707EE23826}" name="Spaß" dataDxfId="187"/>
    <tableColumn id="12" xr3:uid="{F2CA96B3-1D4B-4720-9C2B-CF190517E21C}" name="Hinweise" dataDxfId="18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87042FA-BFEF-4AF9-9691-C23827A8E046}" name="Tabelle149" displayName="Tabelle149" ref="A25:L31" totalsRowShown="0" headerRowDxfId="185" dataDxfId="184">
  <autoFilter ref="A25:L31" xr:uid="{237F2511-E9B8-4670-B8B4-CD88F18BE5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02DBB3D-285F-462D-81A4-0D01BBE02920}" name="33. Mannschaft" dataDxfId="183"/>
    <tableColumn id="2" xr3:uid="{A926E90E-49EA-4031-A5E3-9C3C35B95E57}" name="Vorname" dataDxfId="182"/>
    <tableColumn id="3" xr3:uid="{05F2CCB8-D7A3-4C5F-80B7-A8A517A32370}" name="Nachname" dataDxfId="181"/>
    <tableColumn id="5" xr3:uid="{D8A5B8B9-64FE-4425-94EC-CE9F07427CE7}" name="m/w" dataDxfId="180"/>
    <tableColumn id="4" xr3:uid="{17F5F06B-CF29-446A-A59D-053CAD8B6319}" name="Jahrgang" dataDxfId="179"/>
    <tableColumn id="6" xr3:uid="{20556A7C-9D7A-40BF-A2B8-986F26A3B1CE}" name="Schmett" dataDxfId="178"/>
    <tableColumn id="7" xr3:uid="{C66FCCA3-8FF0-43DA-B8FA-CE510A169271}" name="Rücken" dataDxfId="177"/>
    <tableColumn id="8" xr3:uid="{44D72F8C-91D3-462B-B57A-CBC7943B998F}" name="Lagen" dataDxfId="176"/>
    <tableColumn id="9" xr3:uid="{DFBDE538-2727-48BC-BE50-F33DC104D182}" name="Brust" dataDxfId="175"/>
    <tableColumn id="10" xr3:uid="{636BE4D3-E939-4419-8C5F-EC6A1ED78420}" name="Freistil" dataDxfId="174"/>
    <tableColumn id="11" xr3:uid="{922F217D-2F1A-4201-819C-4E33D0A80875}" name="Spaß" dataDxfId="173"/>
    <tableColumn id="12" xr3:uid="{D67853FF-C7AD-4320-92C6-E4D78D0D8E6D}" name="Hinweise" dataDxfId="17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B6B496B-4375-4AFB-B855-7D2D9F23BD1C}" name="Tabelle1510" displayName="Tabelle1510" ref="A34:L40" totalsRowShown="0" headerRowDxfId="171" dataDxfId="170">
  <autoFilter ref="A34:L40" xr:uid="{BD5F04E4-444C-45F7-9E2C-B5D97A3D43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9088E937-3A37-4EA7-B924-30B5E995E53F}" name="34. Mannschaft" dataDxfId="169"/>
    <tableColumn id="2" xr3:uid="{8CB57B6C-FF26-435B-8CA3-D0CE4F248E48}" name="Vorname" dataDxfId="168"/>
    <tableColumn id="3" xr3:uid="{E7571CC5-60D9-41F0-9253-C724E6AF06BF}" name="Nachname" dataDxfId="167"/>
    <tableColumn id="5" xr3:uid="{019D928C-6BAF-4C79-87D1-00B7B5B4009C}" name="m/w" dataDxfId="166"/>
    <tableColumn id="4" xr3:uid="{160E6C63-2D4C-4C80-996E-E081391D1827}" name="Jahrgang" dataDxfId="165"/>
    <tableColumn id="6" xr3:uid="{BEC86271-A177-408D-A5CD-43F8F63AD2F3}" name="Schmett" dataDxfId="164"/>
    <tableColumn id="7" xr3:uid="{788E349A-2AA7-4EB3-B418-1DD9E182B8E7}" name="Rücken" dataDxfId="163"/>
    <tableColumn id="8" xr3:uid="{48FD39DE-EA2F-4101-8DAD-5AB28F791AB1}" name="Lagen" dataDxfId="162"/>
    <tableColumn id="9" xr3:uid="{5435B6AA-DC6C-4E7A-80FE-391EF32148DE}" name="Brust" dataDxfId="161"/>
    <tableColumn id="10" xr3:uid="{A84D2BA1-DFCC-45F9-9B41-1DFD5440F586}" name="Freistil" dataDxfId="160"/>
    <tableColumn id="11" xr3:uid="{1075C700-1F31-4EC8-85F4-DC2E519030BD}" name="Spaß" dataDxfId="159"/>
    <tableColumn id="12" xr3:uid="{AF1A4BA5-41BD-4FD7-BB51-89ECFE9D6D39}" name="Hinweise" dataDxfId="15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581228-8742-4551-A8C9-2F529395EE30}" name="Tabelle1611" displayName="Tabelle1611" ref="A43:L49" totalsRowShown="0" headerRowDxfId="157" dataDxfId="156">
  <autoFilter ref="A43:L49" xr:uid="{6CA0E056-E686-4DE1-BD04-83581F393D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73141CB-9C1F-48FC-BC62-0BEED67AC424}" name="35. Mannschaft" dataDxfId="155"/>
    <tableColumn id="2" xr3:uid="{95DEA38E-4896-4152-B2D8-64BAF25840D6}" name="Vorname" dataDxfId="154"/>
    <tableColumn id="3" xr3:uid="{6FF46897-9176-4E65-B1B5-1C71AE5298E8}" name="Nachname" dataDxfId="153"/>
    <tableColumn id="5" xr3:uid="{F2089620-4515-48A6-BF31-C7702A7EDCCC}" name="m/w" dataDxfId="152"/>
    <tableColumn id="4" xr3:uid="{3A0E3686-82B8-4A96-A340-69024858B8A8}" name="Jahrgang" dataDxfId="151"/>
    <tableColumn id="6" xr3:uid="{A977CB19-01AE-466D-B072-81B3934D13D5}" name="Schmett" dataDxfId="150"/>
    <tableColumn id="7" xr3:uid="{80EA6F23-0C0B-42FA-A041-0FE1EA7C1BE0}" name="Rücken" dataDxfId="149"/>
    <tableColumn id="8" xr3:uid="{F1944244-EC78-4DAD-B029-FDEC67947DF6}" name="Lagen" dataDxfId="148"/>
    <tableColumn id="9" xr3:uid="{8F652856-26DC-46D9-8142-C7B3F8F69DC7}" name="Brust" dataDxfId="147"/>
    <tableColumn id="10" xr3:uid="{51A27843-5907-4152-9C85-B1D18E5D0436}" name="Freistil" dataDxfId="146"/>
    <tableColumn id="11" xr3:uid="{B87DACAF-6C13-4F1C-9E59-97C7781EBB85}" name="Spaß" dataDxfId="145"/>
    <tableColumn id="12" xr3:uid="{CF8848C1-29B5-4737-8722-BC715CD6B4A8}" name="Hinweise" dataDxfId="144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BFC2266-A350-4F71-8747-E66F9C151756}" name="Tabelle1712" displayName="Tabelle1712" ref="A7:K13" totalsRowShown="0" headerRowDxfId="143" dataDxfId="142">
  <tableColumns count="11">
    <tableColumn id="1" xr3:uid="{1794248F-8754-4184-AF74-687DEF74BD78}" name="41. Mannschaft" dataDxfId="141" totalsRowDxfId="140"/>
    <tableColumn id="2" xr3:uid="{258D3538-18E5-48D5-BEBC-AEDF2CFD1274}" name="Vorname" dataDxfId="139" totalsRowDxfId="138"/>
    <tableColumn id="3" xr3:uid="{152A0834-A37A-4C02-8FFA-4CBDCC8BB6BE}" name="Nachname" dataDxfId="137" totalsRowDxfId="136"/>
    <tableColumn id="5" xr3:uid="{384851BB-63C3-4F48-868D-B84C541C9673}" name="m/w" dataDxfId="135" totalsRowDxfId="134"/>
    <tableColumn id="4" xr3:uid="{66BE61B5-09DC-43B9-8A19-50306B45F771}" name="Jahrgang" dataDxfId="133" totalsRowDxfId="132"/>
    <tableColumn id="6" xr3:uid="{BC395B57-FFCC-4813-8A9E-333863C466E8}" name="Schmett" dataDxfId="131" totalsRowDxfId="130"/>
    <tableColumn id="7" xr3:uid="{60F30E81-D80D-4BC8-B594-74876666A97B}" name="Rücken" dataDxfId="129" totalsRowDxfId="128"/>
    <tableColumn id="8" xr3:uid="{B417B7F6-1171-4601-961D-9A9AE9EADBCA}" name="Lagen" dataDxfId="127" totalsRowDxfId="126"/>
    <tableColumn id="9" xr3:uid="{05A785CB-E886-44C7-9491-70497A50C0E1}" name="Brust" dataDxfId="125" totalsRowDxfId="124"/>
    <tableColumn id="10" xr3:uid="{8419321F-0C32-43FF-B493-0FCDD3CAFF5E}" name="Freistil" dataDxfId="123" totalsRowDxfId="122"/>
    <tableColumn id="11" xr3:uid="{6C24F3A9-6DC8-4BDA-9A21-5C27772CC7D1}" name="Spaß" dataDxfId="121" totalsRowDxfId="120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D83DEA2-8CD2-4C2D-B298-F633ECB2316E}" name="Tabelle13813" displayName="Tabelle13813" ref="A16:K22" totalsRowShown="0" headerRowDxfId="119" dataDxfId="118">
  <tableColumns count="11">
    <tableColumn id="1" xr3:uid="{ABF948BE-53EB-4E32-8ABC-09EAA531C57C}" name="42. Mannschaft" dataDxfId="117"/>
    <tableColumn id="2" xr3:uid="{B46AB1E5-F56E-48E6-9610-FEFEB593DF1D}" name="Vorname" dataDxfId="116"/>
    <tableColumn id="3" xr3:uid="{C387E1E4-54F7-4809-8AE4-2FE24E0690C9}" name="Nachname" dataDxfId="115"/>
    <tableColumn id="6" xr3:uid="{4CBDE944-8C1B-47E1-9E2D-FBE2B1A03BE6}" name="m/w" dataDxfId="114"/>
    <tableColumn id="4" xr3:uid="{3D21E9AD-1863-48EB-9862-46E85CC19E50}" name="Jahrgang" dataDxfId="113"/>
    <tableColumn id="5" xr3:uid="{2793C6D6-A3CC-43C6-B5D9-E3B7B2229C04}" name="Schmett" dataDxfId="112"/>
    <tableColumn id="7" xr3:uid="{5CA5DE51-1D87-471D-86A0-4160BBEF3A31}" name="Rücken" dataDxfId="111"/>
    <tableColumn id="8" xr3:uid="{A8513B4D-A906-4D97-9BB8-06C3BC7281E0}" name="Lagen" dataDxfId="110"/>
    <tableColumn id="9" xr3:uid="{8F2659A2-6DC0-4C73-9654-EAEFE9702767}" name="Brust" dataDxfId="109"/>
    <tableColumn id="10" xr3:uid="{876AD02D-569E-417C-AA34-6A9AD9808601}" name="Freistil" dataDxfId="108"/>
    <tableColumn id="11" xr3:uid="{44523AA6-BA56-45AD-B3D8-7B9FF01690DF}" name="Spaß" dataDxfId="107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341D74F-F23F-4E03-842F-88A5C448E0D4}" name="Tabelle14914" displayName="Tabelle14914" ref="A25:K31" totalsRowShown="0" headerRowDxfId="106" dataDxfId="105">
  <tableColumns count="11">
    <tableColumn id="1" xr3:uid="{164B914F-C3A9-44E0-8E69-7F07B5BF1425}" name="43. Mannschaft" dataDxfId="104"/>
    <tableColumn id="2" xr3:uid="{104DD84C-40DD-4F17-AA5F-367E7C707670}" name="Vorname" dataDxfId="103"/>
    <tableColumn id="3" xr3:uid="{78FEF127-592C-4657-B543-CCEE1AAB712B}" name="Nachname" dataDxfId="102"/>
    <tableColumn id="5" xr3:uid="{E9963E81-18A0-45BA-AC2D-B06BBD200ADA}" name="m/w" dataDxfId="101"/>
    <tableColumn id="4" xr3:uid="{D31A8C0E-D379-4F2E-B924-6CCCC64A0974}" name="Jahrgang" dataDxfId="100"/>
    <tableColumn id="6" xr3:uid="{B16D06C3-B280-4532-A901-67A08DE47012}" name="Schmett" dataDxfId="99"/>
    <tableColumn id="7" xr3:uid="{D1FE3D37-51F7-4520-BD35-6CC2F36EE921}" name="Rücken" dataDxfId="98"/>
    <tableColumn id="8" xr3:uid="{2A0E966C-82FC-4E31-ABED-4842A3BA95B5}" name="Lagen" dataDxfId="97"/>
    <tableColumn id="9" xr3:uid="{CF16F3C3-736D-46C0-82A0-A2A9F128D4CF}" name="Brust" dataDxfId="96"/>
    <tableColumn id="10" xr3:uid="{AA38FE0E-30CB-4C1F-BA66-B7554BB06CF4}" name="Freistil" dataDxfId="95"/>
    <tableColumn id="11" xr3:uid="{40BBDDC7-024E-43F7-BED5-D9951026AF70}" name="Spaß" dataDxfId="94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19CB028-DBCC-47FF-9525-2677A9945C8C}" name="Tabelle151015" displayName="Tabelle151015" ref="A34:K40" totalsRowShown="0" headerRowDxfId="93" dataDxfId="92">
  <tableColumns count="11">
    <tableColumn id="1" xr3:uid="{C97B439A-06F7-493C-9265-AACAC2217D50}" name="44. Mannschaft" dataDxfId="91"/>
    <tableColumn id="2" xr3:uid="{1BFB728C-AC0A-493B-8A94-84979F81D3CD}" name="Vorname" dataDxfId="90"/>
    <tableColumn id="3" xr3:uid="{D553CE30-2B8C-4D6F-BBFF-F7F11833F070}" name="Nachname" dataDxfId="89"/>
    <tableColumn id="5" xr3:uid="{E9B20274-2A5B-4CC3-9CF5-48EBBB28A879}" name="m/w" dataDxfId="88"/>
    <tableColumn id="4" xr3:uid="{D7A16F0D-D68A-40A2-B711-1513782B9590}" name="Jahrgang" dataDxfId="87"/>
    <tableColumn id="6" xr3:uid="{13D5F78B-9D6B-4DE0-AFFD-2C8749C01397}" name="Schmett" dataDxfId="86"/>
    <tableColumn id="7" xr3:uid="{73FD37BA-FD26-4088-9C85-310AD1A5CC4F}" name="Rücken" dataDxfId="85"/>
    <tableColumn id="8" xr3:uid="{96A572E2-7272-425A-B563-5F2C7BB9E99B}" name="Lagen" dataDxfId="84"/>
    <tableColumn id="9" xr3:uid="{1FD2421A-CCD9-4EF4-B4A7-D661338FE28D}" name="Brust" dataDxfId="83"/>
    <tableColumn id="10" xr3:uid="{B344C95E-0440-4F4E-A003-30E94F04792A}" name="Freistil" dataDxfId="82"/>
    <tableColumn id="11" xr3:uid="{6BA72F92-683E-48FC-9E0F-F838D7794DA5}" name="Spaß" dataDxfId="8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34738C-AFDB-4500-9EC2-0723354DAD66}" name="Tabelle13" displayName="Tabelle13" ref="A16:K22" totalsRowShown="0" headerRowDxfId="353" dataDxfId="352">
  <autoFilter ref="A16:K22" xr:uid="{F034738C-AFDB-4500-9EC2-0723354DAD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0357A09-990E-4AE3-8AA7-0922663E27FA}" name="12. Mannschaft" dataDxfId="351"/>
    <tableColumn id="2" xr3:uid="{EF16E916-6C55-4B53-A0F1-D7CDD18AE250}" name="Vorname" dataDxfId="350"/>
    <tableColumn id="3" xr3:uid="{D2CA7C23-36A0-467D-B886-8B5204A61F3E}" name="Nachname" dataDxfId="349"/>
    <tableColumn id="6" xr3:uid="{B6FE144A-CF2C-4516-8778-61F258D87701}" name="m/w" dataDxfId="348"/>
    <tableColumn id="4" xr3:uid="{B21057F5-7625-4F1C-9AC8-AA48C4713DB8}" name="Jahrgang" dataDxfId="347"/>
    <tableColumn id="5" xr3:uid="{9F324FC9-5F43-4600-A3A4-85214B80A6F9}" name="Brust" dataDxfId="346"/>
    <tableColumn id="7" xr3:uid="{A06E8985-45B2-423B-A23B-05794318B94A}" name="R-Beine" dataDxfId="345"/>
    <tableColumn id="8" xr3:uid="{214A46F2-ADDB-4987-B365-70E13690E87E}" name="B-Beine" dataDxfId="344"/>
    <tableColumn id="9" xr3:uid="{2A66F05B-7FAA-4E44-B2E4-D6DB9D5F12F3}" name="Rücken" dataDxfId="343"/>
    <tableColumn id="10" xr3:uid="{DACADAFD-96B2-4F48-B98D-07CF8EA21F62}" name="K-Beine" dataDxfId="342"/>
    <tableColumn id="11" xr3:uid="{358D8418-1F7B-4B11-ADC2-0A1CEC1B5095}" name="Spaß" dataDxfId="341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EFC0CE1-44C4-46D3-BC8A-333E6CD3F947}" name="Tabelle161116" displayName="Tabelle161116" ref="A43:K49" totalsRowShown="0" headerRowDxfId="80" dataDxfId="79">
  <tableColumns count="11">
    <tableColumn id="1" xr3:uid="{B657C2F1-ED43-4C94-8036-A0FD45202538}" name="45. Mannschaft" dataDxfId="78"/>
    <tableColumn id="2" xr3:uid="{BADB631C-EE8F-4D58-B6E5-638333E9150C}" name="Vorname" dataDxfId="77"/>
    <tableColumn id="3" xr3:uid="{23CACF51-18F0-4C50-89A9-ACBBD4B568EA}" name="Nachname" dataDxfId="76"/>
    <tableColumn id="5" xr3:uid="{3455F5F5-6C54-41A2-8235-63AE31E464F4}" name="m/w" dataDxfId="75"/>
    <tableColumn id="4" xr3:uid="{6BF26BE0-0ED0-452E-AAE4-3E08240C06E5}" name="Jahrgang" dataDxfId="74"/>
    <tableColumn id="6" xr3:uid="{D7543EDC-4155-458B-827D-B7D42586EA11}" name="Schmett" dataDxfId="73"/>
    <tableColumn id="7" xr3:uid="{126565F8-B38C-4F69-85F7-B0E1834BEC32}" name="Rücken" dataDxfId="72"/>
    <tableColumn id="8" xr3:uid="{153FEA0A-5980-4F14-A146-D2DC4CC621CE}" name="Lagen" dataDxfId="71"/>
    <tableColumn id="9" xr3:uid="{7B917740-0D0C-4757-9BE2-2C40F5496FA9}" name="Brust" dataDxfId="70"/>
    <tableColumn id="10" xr3:uid="{8A852DEB-56B8-46B1-A13D-412D980E2622}" name="Freistil" dataDxfId="69"/>
    <tableColumn id="11" xr3:uid="{837D356E-EDF5-4BDB-86BB-5D377CDBBE43}" name="Spaß" dataDxfId="68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37F2511-E9B8-4670-B8B4-CD88F18BE573}" name="Tabelle14" displayName="Tabelle14" ref="A25:K31" totalsRowShown="0" headerRowDxfId="340" dataDxfId="339">
  <autoFilter ref="A25:K31" xr:uid="{237F2511-E9B8-4670-B8B4-CD88F18BE5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EE082A02-AFB3-4ECE-8D88-F265A445E308}" name="13. Mannschaft" dataDxfId="338"/>
    <tableColumn id="2" xr3:uid="{F748C144-210F-4A7E-B326-9E3D544080DF}" name="Vorname" dataDxfId="337"/>
    <tableColumn id="3" xr3:uid="{C42417CB-8E53-4BEB-AE15-02F5753A8958}" name="Nachname" dataDxfId="336"/>
    <tableColumn id="5" xr3:uid="{F29EE132-3D25-44EE-A718-21082B35C7B0}" name="m/w" dataDxfId="335"/>
    <tableColumn id="4" xr3:uid="{99387C82-C2DF-48F0-97B3-6F1C44F1F83C}" name="Jahrgang" dataDxfId="334"/>
    <tableColumn id="6" xr3:uid="{A164C0FF-1522-41EE-AE31-C33105A97B8B}" name="Brust" dataDxfId="333"/>
    <tableColumn id="7" xr3:uid="{7320AD9E-7445-41A1-BA1D-5C90AFC1BFB0}" name="R-Beine" dataDxfId="332"/>
    <tableColumn id="8" xr3:uid="{805205D5-8A1A-4112-9866-AB8DF70421B0}" name="B-Beine" dataDxfId="331"/>
    <tableColumn id="9" xr3:uid="{E0F73B8C-DD03-4BF6-8397-526F0E679320}" name="Rücken" dataDxfId="330"/>
    <tableColumn id="10" xr3:uid="{09CE29D3-24D8-45B0-A059-D7D8138E4775}" name="K-Beine" dataDxfId="329"/>
    <tableColumn id="11" xr3:uid="{DE536342-CBBB-4769-A0D2-596132000661}" name="Spaß" dataDxfId="32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5F04E4-444C-45F7-9E2C-B5D97A3D4393}" name="Tabelle15" displayName="Tabelle15" ref="A34:K40" totalsRowShown="0" headerRowDxfId="327" dataDxfId="326">
  <autoFilter ref="A34:K40" xr:uid="{BD5F04E4-444C-45F7-9E2C-B5D97A3D43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4BDD4929-4143-4689-9D18-2ED9A1991287}" name="14. Mannschaft" dataDxfId="325"/>
    <tableColumn id="2" xr3:uid="{3DFA577B-D21A-4DC6-999D-973D8501DE8B}" name="Vorname" dataDxfId="324"/>
    <tableColumn id="3" xr3:uid="{2AA9631E-9C89-45AD-BA19-D20B9A365DFC}" name="Nachname" dataDxfId="323"/>
    <tableColumn id="5" xr3:uid="{06C221EF-0ED0-49DF-A202-E77CBF4FD65E}" name="m/w" dataDxfId="322"/>
    <tableColumn id="4" xr3:uid="{5FB7D1E7-7C15-44D5-B1CB-8DB2D4E65766}" name="Jahrgang" dataDxfId="321"/>
    <tableColumn id="6" xr3:uid="{548538C5-C766-48C0-818D-DBB90072D28C}" name="Brust" dataDxfId="320"/>
    <tableColumn id="7" xr3:uid="{413165AC-FBB4-4DD5-8F19-A3D864FA4F5F}" name="R-Beine" dataDxfId="319"/>
    <tableColumn id="8" xr3:uid="{F3F2E119-AFBA-4C44-8C0B-1EE7580F04C1}" name="B-Beine" dataDxfId="318"/>
    <tableColumn id="9" xr3:uid="{C4C44FB0-DD1D-4660-8742-07B4D027882F}" name="Rücken" dataDxfId="317"/>
    <tableColumn id="10" xr3:uid="{1653C46B-B53C-47AF-AAFB-379F23BCF157}" name="K-Beine" dataDxfId="316"/>
    <tableColumn id="11" xr3:uid="{AF3D73A8-285A-4C81-BD9A-0A314C6F7087}" name="Spaß" dataDxfId="315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A0E056-E686-4DE1-BD04-83581F393DB3}" name="Tabelle16" displayName="Tabelle16" ref="A43:K49" totalsRowShown="0" headerRowDxfId="314" dataDxfId="313">
  <autoFilter ref="A43:K49" xr:uid="{6CA0E056-E686-4DE1-BD04-83581F393D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54AD4A8-68ED-4F2F-99DF-1A37D65E60B8}" name="15. Mannschaft" dataDxfId="312"/>
    <tableColumn id="2" xr3:uid="{69530FB8-D0E7-48E0-81A6-238EBED61932}" name="Vorname" dataDxfId="311"/>
    <tableColumn id="3" xr3:uid="{4588C780-BC8A-4863-BC74-55A05DF18B03}" name="Nachname" dataDxfId="310"/>
    <tableColumn id="5" xr3:uid="{99D0C500-F6FF-484A-B43F-8005D0A9B2AF}" name="m/w" dataDxfId="309"/>
    <tableColumn id="4" xr3:uid="{132860C0-26AC-4A78-9C06-6A417CB53ADF}" name="Jahrgang" dataDxfId="308"/>
    <tableColumn id="6" xr3:uid="{BDCA1B5D-3A9F-456C-8725-3C58B0E8EDCD}" name="Brust" dataDxfId="307"/>
    <tableColumn id="7" xr3:uid="{4361676C-24EB-4324-ABBD-81B44E632593}" name="R-Beine" dataDxfId="306"/>
    <tableColumn id="8" xr3:uid="{F1FE09F2-0BD2-42FF-A41E-C0C72C95857E}" name="B-Beine" dataDxfId="305"/>
    <tableColumn id="9" xr3:uid="{3058733A-9943-4FC7-9A37-3547086CC617}" name="Rücken" dataDxfId="304"/>
    <tableColumn id="10" xr3:uid="{FFBE915F-8C76-47D6-AC6E-8F3EF0304E13}" name="K-Beine" dataDxfId="303"/>
    <tableColumn id="11" xr3:uid="{BC7D04A3-1367-4E7B-AD3B-14C3AAAB336A}" name="Spaß" dataDxfId="30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083DE9C-66C7-4A32-857D-DC89C0BBE18D}" name="Tabelle1726" displayName="Tabelle1726" ref="A7:K13" totalsRowShown="0" headerRowDxfId="301" dataDxfId="300">
  <autoFilter ref="A7:K13" xr:uid="{5D2D623E-E47E-4356-BA14-B196CFA67C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ED396628-506C-45F4-AD4F-D3D175177452}" name="21. Mannschaft" dataDxfId="299" totalsRowDxfId="298"/>
    <tableColumn id="2" xr3:uid="{D1F5E3DF-2D02-4B70-990B-8C96124EA967}" name="Vorname" dataDxfId="297" totalsRowDxfId="296"/>
    <tableColumn id="3" xr3:uid="{79BF71F5-3144-4520-88A6-43334748B1A9}" name="Nachname" dataDxfId="295" totalsRowDxfId="294"/>
    <tableColumn id="5" xr3:uid="{C87DF4CA-0FD6-428E-9990-FB65D1C0627A}" name="m/w" dataDxfId="293" totalsRowDxfId="292"/>
    <tableColumn id="4" xr3:uid="{759DBB96-3191-4B07-8652-2D77CFA65EA8}" name="Jahrgang" dataDxfId="291" totalsRowDxfId="290"/>
    <tableColumn id="6" xr3:uid="{7EC310F9-5837-4121-AF95-5C2ACB3E8E37}" name="Schmett" dataDxfId="289" totalsRowDxfId="288"/>
    <tableColumn id="7" xr3:uid="{5535AEFB-2533-4373-91FF-5D980147E17A}" name="Rücken" dataDxfId="287" totalsRowDxfId="286"/>
    <tableColumn id="11" xr3:uid="{13295991-2DA6-4C18-84FE-9F81AF29426B}" name="Lagen" dataDxfId="285" totalsRowDxfId="284"/>
    <tableColumn id="8" xr3:uid="{79D4D450-FBF6-483C-97A2-4DF04B7C9D02}" name="Brust" dataDxfId="283" totalsRowDxfId="282"/>
    <tableColumn id="9" xr3:uid="{66DBF396-996A-4D64-895D-2B644E6A4E7C}" name="Freistil" dataDxfId="281" totalsRowDxfId="280"/>
    <tableColumn id="10" xr3:uid="{095F3B91-A475-4F25-BE50-48105DFFBED8}" name="Spaß" dataDxfId="279" totalsRowDxfId="27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A519EFC-A9E8-4384-AF4B-B084AAFC2F1E}" name="Tabelle13827" displayName="Tabelle13827" ref="A16:K22" totalsRowShown="0" headerRowDxfId="277" dataDxfId="276">
  <autoFilter ref="A16:K22" xr:uid="{F034738C-AFDB-4500-9EC2-0723354DAD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DA60691-888F-4D31-A77B-76016093281A}" name="22. Mannschaft" dataDxfId="275"/>
    <tableColumn id="2" xr3:uid="{8709095D-ED91-4365-ACB0-D1D46FE9E33F}" name="Vorname" dataDxfId="274"/>
    <tableColumn id="3" xr3:uid="{4D9AB174-4696-4140-99D3-23C33D7879D4}" name="Nachname" dataDxfId="273"/>
    <tableColumn id="6" xr3:uid="{951EE7E0-F768-469F-B582-AB7B86FDB1B6}" name="m/w" dataDxfId="272"/>
    <tableColumn id="4" xr3:uid="{9DA1A1E1-9AD3-4AEF-ACCB-0E03AE262320}" name="Jahrgang" dataDxfId="271"/>
    <tableColumn id="5" xr3:uid="{B7BB304C-3457-4FCA-B65F-5306C5BFFD52}" name="Schmett" dataDxfId="270"/>
    <tableColumn id="7" xr3:uid="{813D99ED-6EB8-4A8D-B717-A8D9621715A9}" name="Rücken" dataDxfId="269"/>
    <tableColumn id="8" xr3:uid="{7A31358B-E9A8-414C-8F47-77F172564FB4}" name="Lagen" dataDxfId="268"/>
    <tableColumn id="9" xr3:uid="{A978D9A3-19F1-42D4-8BDA-921EF848F852}" name="Brust" dataDxfId="267"/>
    <tableColumn id="10" xr3:uid="{1AACB5FE-EDDC-4227-8045-C9DCCD826210}" name="Freistil" dataDxfId="266"/>
    <tableColumn id="11" xr3:uid="{FC5FBF0A-3FB7-48D7-BD41-1D73DB70B8BA}" name="Spaß" dataDxfId="265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909A99D-2FA7-40F2-B0CF-AC8288AC8816}" name="Tabelle14928" displayName="Tabelle14928" ref="A25:K31" totalsRowShown="0" headerRowDxfId="264" dataDxfId="263">
  <autoFilter ref="A25:K31" xr:uid="{237F2511-E9B8-4670-B8B4-CD88F18BE5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677B126-4994-4E6D-AA8A-4924AA3CBADF}" name="23. Mannschaft" dataDxfId="262"/>
    <tableColumn id="2" xr3:uid="{6F573BAE-9C8F-49D6-951E-6266798A55A5}" name="Vorname" dataDxfId="261"/>
    <tableColumn id="3" xr3:uid="{60BB96B2-F67B-4577-B352-690F4DFB8A2B}" name="Nachname" dataDxfId="260"/>
    <tableColumn id="5" xr3:uid="{22844CDF-91A3-498C-887F-168868766EDD}" name="m/w" dataDxfId="259"/>
    <tableColumn id="4" xr3:uid="{6F66A9F0-E7AB-4BF5-987C-A9A99D2BA9CD}" name="Jahrgang" dataDxfId="258"/>
    <tableColumn id="6" xr3:uid="{524E108E-5D44-4972-83CA-8209643BC590}" name="Schmett" dataDxfId="257"/>
    <tableColumn id="7" xr3:uid="{1B6355B4-DB15-4BE0-8BCF-BECB251D7E5D}" name="Rücken" dataDxfId="256"/>
    <tableColumn id="8" xr3:uid="{25905685-82CE-474E-8C1A-64EBB0F5D6B7}" name="Lagen" dataDxfId="255"/>
    <tableColumn id="9" xr3:uid="{3A68250D-AC1E-4AA0-BB1D-92F5474D86F9}" name="Brust" dataDxfId="254"/>
    <tableColumn id="10" xr3:uid="{076FE218-C651-4009-B4B3-6B2B05CD528D}" name="Freistil" dataDxfId="253"/>
    <tableColumn id="11" xr3:uid="{B0BACC43-862F-4667-B2B5-6ED4086240A1}" name="Spaß" dataDxfId="252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0E3D9B8-B124-44CD-ADA0-87C2FBA36176}" name="Tabelle151029" displayName="Tabelle151029" ref="A34:K40" totalsRowShown="0" headerRowDxfId="251" dataDxfId="250">
  <autoFilter ref="A34:K40" xr:uid="{BD5F04E4-444C-45F7-9E2C-B5D97A3D439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52C6AE28-7B62-4C6C-8B2E-90A480FCCB8C}" name="24. Mannschaft" dataDxfId="249"/>
    <tableColumn id="2" xr3:uid="{92700CB1-8BD3-4787-A581-D088F3120727}" name="Vorname" dataDxfId="248"/>
    <tableColumn id="3" xr3:uid="{CF0BACDE-42F4-4BA5-AC07-7E9A68638045}" name="Nachname" dataDxfId="247"/>
    <tableColumn id="5" xr3:uid="{F0001387-896E-4DA5-AE36-7ADF0FA1C4FA}" name="m/w" dataDxfId="246"/>
    <tableColumn id="4" xr3:uid="{D79D138B-EA6C-429D-8AA1-70617C399161}" name="Jahrgang" dataDxfId="245"/>
    <tableColumn id="6" xr3:uid="{4A2FECED-6E41-471D-BB46-2EB64F09C4D8}" name="Schmett" dataDxfId="244"/>
    <tableColumn id="7" xr3:uid="{65754EEB-B8B7-4598-9982-E2AAFCD5659E}" name="Rücken" dataDxfId="243"/>
    <tableColumn id="8" xr3:uid="{B6CD4ED1-408A-4BF9-BA24-25627F0EB232}" name="Lagen" dataDxfId="242"/>
    <tableColumn id="9" xr3:uid="{2F9749E9-079E-493B-8A73-1483DDE726F0}" name="Brust" dataDxfId="241"/>
    <tableColumn id="10" xr3:uid="{A006E94A-14B5-4B8E-8DA3-7ACB5A531655}" name="Freistil" dataDxfId="240"/>
    <tableColumn id="11" xr3:uid="{B3687E34-110E-4607-8296-9A488411E6B9}" name="Spaß" dataDxfId="23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9F5BF-49D7-433E-A59F-A10715DAFF31}">
  <sheetPr>
    <tabColor theme="9" tint="0.59999389629810485"/>
  </sheetPr>
  <dimension ref="A1:AF49"/>
  <sheetViews>
    <sheetView topLeftCell="A31" workbookViewId="0">
      <selection activeCell="C31" sqref="C31"/>
    </sheetView>
  </sheetViews>
  <sheetFormatPr baseColWidth="10" defaultColWidth="11.44140625" defaultRowHeight="14.4" x14ac:dyDescent="0.3"/>
  <cols>
    <col min="1" max="1" width="21.5546875" customWidth="1"/>
    <col min="2" max="3" width="16.6640625" customWidth="1"/>
    <col min="6" max="11" width="8.44140625" customWidth="1"/>
    <col min="27" max="27" width="40.44140625" hidden="1" customWidth="1"/>
    <col min="28" max="28" width="39.33203125" hidden="1" customWidth="1"/>
    <col min="29" max="29" width="22.33203125" hidden="1" customWidth="1"/>
    <col min="30" max="31" width="20.77734375" hidden="1" customWidth="1"/>
    <col min="32" max="32" width="18.33203125" hidden="1" customWidth="1"/>
  </cols>
  <sheetData>
    <row r="1" spans="1:32" s="5" customFormat="1" ht="21" x14ac:dyDescent="0.4">
      <c r="A1" s="5" t="s">
        <v>0</v>
      </c>
    </row>
    <row r="2" spans="1:32" x14ac:dyDescent="0.3">
      <c r="A2" t="s">
        <v>40</v>
      </c>
    </row>
    <row r="3" spans="1:32" ht="7.35" customHeight="1" x14ac:dyDescent="0.3"/>
    <row r="4" spans="1:32" ht="21" x14ac:dyDescent="0.3">
      <c r="A4" s="4" t="s">
        <v>1</v>
      </c>
      <c r="B4" s="16"/>
      <c r="C4" s="17"/>
      <c r="D4" s="17"/>
      <c r="E4" s="18"/>
    </row>
    <row r="5" spans="1:32" ht="7.35" customHeight="1" x14ac:dyDescent="0.3"/>
    <row r="6" spans="1:32" x14ac:dyDescent="0.3">
      <c r="A6" s="3" t="str">
        <f>IF(B8&lt;&gt;"",IF(OR(AB8&lt;2,AB9&lt;2),"Jede Staffel benötigt mindestens 2 weibliche und 2 männliche Personen",""),"")</f>
        <v/>
      </c>
    </row>
    <row r="7" spans="1:32" ht="22.95" customHeight="1" x14ac:dyDescent="0.3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</row>
    <row r="8" spans="1:32" x14ac:dyDescent="0.3">
      <c r="A8" s="2">
        <v>1</v>
      </c>
      <c r="AA8" t="s">
        <v>14</v>
      </c>
      <c r="AB8">
        <f>COUNTIF(Tabelle1[m/w],"m")</f>
        <v>0</v>
      </c>
      <c r="AC8">
        <v>2015</v>
      </c>
      <c r="AE8" t="s">
        <v>13</v>
      </c>
      <c r="AF8">
        <v>1</v>
      </c>
    </row>
    <row r="9" spans="1:32" x14ac:dyDescent="0.3">
      <c r="A9" s="2">
        <v>2</v>
      </c>
      <c r="AA9" t="s">
        <v>15</v>
      </c>
      <c r="AB9">
        <f>COUNTIF(Tabelle1[m/w],"w")</f>
        <v>0</v>
      </c>
      <c r="AC9">
        <v>2016</v>
      </c>
      <c r="AE9" t="s">
        <v>16</v>
      </c>
      <c r="AF9">
        <v>2</v>
      </c>
    </row>
    <row r="10" spans="1:32" x14ac:dyDescent="0.3">
      <c r="A10" s="2">
        <v>3</v>
      </c>
      <c r="AC10">
        <v>2017</v>
      </c>
      <c r="AF10">
        <v>3</v>
      </c>
    </row>
    <row r="11" spans="1:32" x14ac:dyDescent="0.3">
      <c r="A11" s="2">
        <v>4</v>
      </c>
      <c r="AF11">
        <v>4</v>
      </c>
    </row>
    <row r="12" spans="1:32" x14ac:dyDescent="0.3">
      <c r="A12" s="2">
        <v>5</v>
      </c>
      <c r="B12" s="15"/>
      <c r="C12" s="15"/>
      <c r="D12" s="15"/>
      <c r="E12" s="15"/>
    </row>
    <row r="13" spans="1:32" x14ac:dyDescent="0.3">
      <c r="A13" s="2">
        <v>6</v>
      </c>
    </row>
    <row r="14" spans="1:32" ht="7.35" customHeight="1" x14ac:dyDescent="0.3">
      <c r="A14" s="2"/>
    </row>
    <row r="15" spans="1:32" x14ac:dyDescent="0.3">
      <c r="A15" s="3" t="str">
        <f>IF(B17&lt;&gt;"",IF(OR(AB17&lt;2,AB18&lt;2),"Jede Staffel benötigt mindestens 2 weibliche und 2 männliche Personen",""),"")</f>
        <v/>
      </c>
    </row>
    <row r="16" spans="1:32" ht="18" x14ac:dyDescent="0.3">
      <c r="A16" s="1" t="s">
        <v>17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7</v>
      </c>
      <c r="G16" s="2" t="s">
        <v>8</v>
      </c>
      <c r="H16" s="2" t="s">
        <v>9</v>
      </c>
      <c r="I16" s="2" t="s">
        <v>10</v>
      </c>
      <c r="J16" s="2" t="s">
        <v>11</v>
      </c>
      <c r="K16" s="2" t="s">
        <v>12</v>
      </c>
    </row>
    <row r="17" spans="1:28" x14ac:dyDescent="0.3">
      <c r="A17" s="2">
        <v>1</v>
      </c>
      <c r="AA17" t="s">
        <v>14</v>
      </c>
      <c r="AB17">
        <f>COUNTIF(Tabelle13[m/w],"m")</f>
        <v>0</v>
      </c>
    </row>
    <row r="18" spans="1:28" x14ac:dyDescent="0.3">
      <c r="A18" s="2">
        <v>2</v>
      </c>
      <c r="AA18" t="s">
        <v>15</v>
      </c>
      <c r="AB18">
        <f>COUNTIF(Tabelle13[m/w],"w")</f>
        <v>0</v>
      </c>
    </row>
    <row r="19" spans="1:28" x14ac:dyDescent="0.3">
      <c r="A19" s="2">
        <v>3</v>
      </c>
    </row>
    <row r="20" spans="1:28" x14ac:dyDescent="0.3">
      <c r="A20" s="2">
        <v>4</v>
      </c>
    </row>
    <row r="21" spans="1:28" x14ac:dyDescent="0.3">
      <c r="A21" s="2">
        <v>5</v>
      </c>
    </row>
    <row r="22" spans="1:28" x14ac:dyDescent="0.3">
      <c r="A22" s="2">
        <v>6</v>
      </c>
    </row>
    <row r="23" spans="1:28" ht="7.35" customHeight="1" x14ac:dyDescent="0.3"/>
    <row r="24" spans="1:28" x14ac:dyDescent="0.3">
      <c r="A24" s="3" t="str">
        <f>IF(B26&lt;&gt;"",IF(OR(AB26&lt;2,AB27&lt;2),"Jede Staffel benötigt mindestens 2 weibliche und 2 männliche Personen",""),"")</f>
        <v/>
      </c>
    </row>
    <row r="25" spans="1:28" ht="18" x14ac:dyDescent="0.3">
      <c r="A25" s="1" t="s">
        <v>18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</row>
    <row r="26" spans="1:28" x14ac:dyDescent="0.3">
      <c r="A26" s="2">
        <v>1</v>
      </c>
      <c r="AA26" t="s">
        <v>14</v>
      </c>
      <c r="AB26">
        <f>COUNTIF(Tabelle14[m/w],"m")</f>
        <v>0</v>
      </c>
    </row>
    <row r="27" spans="1:28" x14ac:dyDescent="0.3">
      <c r="A27" s="2">
        <v>2</v>
      </c>
      <c r="AA27" t="s">
        <v>15</v>
      </c>
      <c r="AB27">
        <f>COUNTIF(Tabelle14[m/w],"w")</f>
        <v>0</v>
      </c>
    </row>
    <row r="28" spans="1:28" x14ac:dyDescent="0.3">
      <c r="A28" s="2">
        <v>3</v>
      </c>
    </row>
    <row r="29" spans="1:28" x14ac:dyDescent="0.3">
      <c r="A29" s="2">
        <v>4</v>
      </c>
    </row>
    <row r="30" spans="1:28" x14ac:dyDescent="0.3">
      <c r="A30" s="2">
        <v>5</v>
      </c>
    </row>
    <row r="31" spans="1:28" x14ac:dyDescent="0.3">
      <c r="A31" s="2">
        <v>6</v>
      </c>
    </row>
    <row r="32" spans="1:28" ht="7.35" customHeight="1" x14ac:dyDescent="0.3"/>
    <row r="33" spans="1:28" x14ac:dyDescent="0.3">
      <c r="A33" s="3" t="str">
        <f>IF(B35&lt;&gt;"",IF(OR(AB35&lt;2,AB36&lt;2),"Jede Staffel benötigt mindestens 2 weibliche und 2 männliche Personen",""),"")</f>
        <v/>
      </c>
    </row>
    <row r="34" spans="1:28" ht="18" x14ac:dyDescent="0.3">
      <c r="A34" s="1" t="s">
        <v>19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7</v>
      </c>
      <c r="G34" s="2" t="s">
        <v>8</v>
      </c>
      <c r="H34" s="2" t="s">
        <v>9</v>
      </c>
      <c r="I34" s="2" t="s">
        <v>10</v>
      </c>
      <c r="J34" s="2" t="s">
        <v>11</v>
      </c>
      <c r="K34" s="2" t="s">
        <v>12</v>
      </c>
    </row>
    <row r="35" spans="1:28" x14ac:dyDescent="0.3">
      <c r="A35" s="2">
        <v>1</v>
      </c>
      <c r="AA35" t="s">
        <v>14</v>
      </c>
      <c r="AB35">
        <f>COUNTIF(Tabelle15[m/w],"m")</f>
        <v>0</v>
      </c>
    </row>
    <row r="36" spans="1:28" x14ac:dyDescent="0.3">
      <c r="A36" s="2">
        <v>2</v>
      </c>
      <c r="AA36" t="s">
        <v>15</v>
      </c>
      <c r="AB36">
        <f>COUNTIF(Tabelle15[m/w],"w")</f>
        <v>0</v>
      </c>
    </row>
    <row r="37" spans="1:28" x14ac:dyDescent="0.3">
      <c r="A37" s="2">
        <v>3</v>
      </c>
    </row>
    <row r="38" spans="1:28" x14ac:dyDescent="0.3">
      <c r="A38" s="2">
        <v>4</v>
      </c>
    </row>
    <row r="39" spans="1:28" x14ac:dyDescent="0.3">
      <c r="A39" s="2">
        <v>5</v>
      </c>
    </row>
    <row r="40" spans="1:28" x14ac:dyDescent="0.3">
      <c r="A40" s="2">
        <v>6</v>
      </c>
    </row>
    <row r="41" spans="1:28" ht="7.35" customHeight="1" x14ac:dyDescent="0.3"/>
    <row r="42" spans="1:28" x14ac:dyDescent="0.3">
      <c r="A42" s="3" t="str">
        <f>IF(B44&lt;&gt;"",IF(OR(AB44&lt;2,AB45&lt;2),"Jede Staffel benötigt mindestens 2 weibliche und 2 männliche Personen",""),"")</f>
        <v/>
      </c>
    </row>
    <row r="43" spans="1:28" ht="18" x14ac:dyDescent="0.3">
      <c r="A43" s="1" t="s">
        <v>20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  <c r="G43" s="2" t="s">
        <v>8</v>
      </c>
      <c r="H43" s="2" t="s">
        <v>9</v>
      </c>
      <c r="I43" s="2" t="s">
        <v>10</v>
      </c>
      <c r="J43" s="2" t="s">
        <v>11</v>
      </c>
      <c r="K43" s="2" t="s">
        <v>12</v>
      </c>
    </row>
    <row r="44" spans="1:28" x14ac:dyDescent="0.3">
      <c r="A44" s="2">
        <v>1</v>
      </c>
      <c r="AA44" t="s">
        <v>14</v>
      </c>
      <c r="AB44">
        <f>COUNTIF(Tabelle16[m/w],"m")</f>
        <v>0</v>
      </c>
    </row>
    <row r="45" spans="1:28" x14ac:dyDescent="0.3">
      <c r="A45" s="2">
        <v>2</v>
      </c>
      <c r="AA45" t="s">
        <v>15</v>
      </c>
      <c r="AB45">
        <f>COUNTIF(Tabelle16[m/w],"w")</f>
        <v>0</v>
      </c>
    </row>
    <row r="46" spans="1:28" x14ac:dyDescent="0.3">
      <c r="A46" s="2">
        <v>3</v>
      </c>
    </row>
    <row r="47" spans="1:28" x14ac:dyDescent="0.3">
      <c r="A47" s="2">
        <v>4</v>
      </c>
    </row>
    <row r="48" spans="1:28" x14ac:dyDescent="0.3">
      <c r="A48" s="2">
        <v>5</v>
      </c>
    </row>
    <row r="49" spans="1:1" x14ac:dyDescent="0.3">
      <c r="A49" s="2">
        <v>6</v>
      </c>
    </row>
  </sheetData>
  <mergeCells count="1">
    <mergeCell ref="B4:E4"/>
  </mergeCells>
  <conditionalFormatting sqref="B4">
    <cfRule type="expression" dxfId="67" priority="2">
      <formula>IF(B4="",TRUE,FALSE)</formula>
    </cfRule>
  </conditionalFormatting>
  <conditionalFormatting sqref="B8:B11">
    <cfRule type="expression" dxfId="66" priority="21">
      <formula>IF(B8="",TRUE,FALSE)</formula>
    </cfRule>
  </conditionalFormatting>
  <conditionalFormatting sqref="B17:B19 B20:E20">
    <cfRule type="expression" dxfId="65" priority="18">
      <formula>IF(B17="",TRUE,FALSE)</formula>
    </cfRule>
  </conditionalFormatting>
  <conditionalFormatting sqref="B26:B29">
    <cfRule type="expression" dxfId="64" priority="15">
      <formula>IF(B26="",TRUE,FALSE)</formula>
    </cfRule>
  </conditionalFormatting>
  <conditionalFormatting sqref="B35:B38">
    <cfRule type="expression" dxfId="62" priority="12">
      <formula>IF(B35="",TRUE,FALSE)</formula>
    </cfRule>
  </conditionalFormatting>
  <conditionalFormatting sqref="B44:B47">
    <cfRule type="expression" dxfId="61" priority="9">
      <formula>IF(B44="",TRUE,FALSE)</formula>
    </cfRule>
  </conditionalFormatting>
  <conditionalFormatting sqref="B12:E13">
    <cfRule type="expression" dxfId="60" priority="8">
      <formula>IF(B12="",TRUE,FALSE)</formula>
    </cfRule>
  </conditionalFormatting>
  <conditionalFormatting sqref="B21:E22">
    <cfRule type="expression" dxfId="59" priority="7">
      <formula>IF(B21="",TRUE,FALSE)</formula>
    </cfRule>
  </conditionalFormatting>
  <conditionalFormatting sqref="B30:E31">
    <cfRule type="expression" dxfId="58" priority="6">
      <formula>IF(B30="",TRUE,FALSE)</formula>
    </cfRule>
  </conditionalFormatting>
  <conditionalFormatting sqref="B39:E40">
    <cfRule type="expression" dxfId="57" priority="5">
      <formula>IF(B39="",TRUE,FALSE)</formula>
    </cfRule>
  </conditionalFormatting>
  <conditionalFormatting sqref="B48:E49">
    <cfRule type="expression" dxfId="56" priority="4">
      <formula>IF(B48="",TRUE,FALSE)</formula>
    </cfRule>
  </conditionalFormatting>
  <conditionalFormatting sqref="C8:E11">
    <cfRule type="expression" dxfId="55" priority="22">
      <formula>IF(C8="",TRUE,FALSE)</formula>
    </cfRule>
  </conditionalFormatting>
  <conditionalFormatting sqref="C17:E19">
    <cfRule type="expression" dxfId="54" priority="19">
      <formula>IF(C17="",TRUE,FALSE)</formula>
    </cfRule>
  </conditionalFormatting>
  <conditionalFormatting sqref="C26:E29">
    <cfRule type="expression" dxfId="53" priority="16">
      <formula>IF(C26="",TRUE,FALSE)</formula>
    </cfRule>
  </conditionalFormatting>
  <conditionalFormatting sqref="C35:E38">
    <cfRule type="expression" dxfId="52" priority="13">
      <formula>IF(C35="",TRUE,FALSE)</formula>
    </cfRule>
  </conditionalFormatting>
  <conditionalFormatting sqref="C44:E47">
    <cfRule type="expression" dxfId="51" priority="10">
      <formula>IF(C44="",TRUE,FALSE)</formula>
    </cfRule>
  </conditionalFormatting>
  <dataValidations count="4">
    <dataValidation type="list" allowBlank="1" showInputMessage="1" showErrorMessage="1" errorTitle="Falsche Altersklasse" error="Die angegebene Person muss in der AK 8-12 sein!" sqref="E8:E10 E14 E44:E49 E26:E31 E35:E40 E17:E22" xr:uid="{B163262F-AD7B-43C7-8897-10BCE9712B35}">
      <formula1>$AC$7:$AC$12</formula1>
    </dataValidation>
    <dataValidation type="list" allowBlank="1" showInputMessage="1" showErrorMessage="1" sqref="D44:D49 D8:D10 D35:D40 D26:D31 D17:D22" xr:uid="{2EE56B7E-48D3-4F6E-BB10-5B32EDFCA4F6}">
      <formula1>$AE$7:$AE$9</formula1>
    </dataValidation>
    <dataValidation type="list" allowBlank="1" showInputMessage="1" showErrorMessage="1" sqref="F8:K13 F44:K49 F26:K31 F35:K40 F17:G22 I17:K22 H17 H19:H22" xr:uid="{8515591E-6095-42E7-89A5-FA6432427653}">
      <formula1>$AF$7:$AF$11</formula1>
    </dataValidation>
    <dataValidation type="list" errorStyle="warning" allowBlank="1" showInputMessage="1" showErrorMessage="1" sqref="H18" xr:uid="{453B8723-B941-401D-BD46-932A2D1B5FD1}">
      <formula1>$AF$7:$AF$11</formula1>
    </dataValidation>
  </dataValidations>
  <pageMargins left="0.7" right="0.7" top="0.78740157499999996" bottom="0.78740157499999996" header="0.3" footer="0.3"/>
  <pageSetup paperSize="9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840B6-9287-4C6D-BC63-B5FCBB91B172}">
  <sheetPr>
    <tabColor theme="7" tint="0.39997558519241921"/>
  </sheetPr>
  <dimension ref="A1:AF49"/>
  <sheetViews>
    <sheetView topLeftCell="A30" zoomScaleNormal="100" workbookViewId="0">
      <selection activeCell="B21" sqref="B21:B22"/>
    </sheetView>
  </sheetViews>
  <sheetFormatPr baseColWidth="10" defaultColWidth="11.44140625" defaultRowHeight="14.4" x14ac:dyDescent="0.3"/>
  <cols>
    <col min="1" max="1" width="21.5546875" customWidth="1"/>
    <col min="2" max="3" width="16.6640625" customWidth="1"/>
    <col min="6" max="11" width="7.88671875" customWidth="1"/>
    <col min="27" max="27" width="58.109375" hidden="1" customWidth="1"/>
    <col min="28" max="28" width="48.33203125" hidden="1" customWidth="1"/>
    <col min="29" max="29" width="30.33203125" hidden="1" customWidth="1"/>
    <col min="30" max="30" width="25.88671875" hidden="1" customWidth="1"/>
    <col min="31" max="31" width="18.5546875" hidden="1" customWidth="1"/>
    <col min="32" max="32" width="15.88671875" hidden="1" customWidth="1"/>
  </cols>
  <sheetData>
    <row r="1" spans="1:32" ht="21" x14ac:dyDescent="0.4">
      <c r="A1" s="5" t="s">
        <v>0</v>
      </c>
    </row>
    <row r="2" spans="1:32" x14ac:dyDescent="0.3">
      <c r="A2" t="s">
        <v>41</v>
      </c>
    </row>
    <row r="3" spans="1:32" ht="8.4" customHeight="1" x14ac:dyDescent="0.3"/>
    <row r="4" spans="1:32" ht="21" x14ac:dyDescent="0.3">
      <c r="A4" s="4" t="s">
        <v>1</v>
      </c>
      <c r="B4" s="16"/>
      <c r="C4" s="17"/>
      <c r="D4" s="17"/>
      <c r="E4" s="18"/>
    </row>
    <row r="5" spans="1:32" ht="8.4" customHeight="1" x14ac:dyDescent="0.3"/>
    <row r="6" spans="1:32" x14ac:dyDescent="0.3">
      <c r="A6" s="3" t="str">
        <f>IF(B8&lt;&gt;"",IF(OR(AB8&lt;2,AB9&lt;2),"Jede Staffel benötigt mindestens 2 weibliche und 2 männliche Personen",""),"")</f>
        <v/>
      </c>
    </row>
    <row r="7" spans="1:32" ht="22.95" customHeight="1" thickBot="1" x14ac:dyDescent="0.35">
      <c r="A7" s="1" t="s">
        <v>21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22</v>
      </c>
      <c r="G7" s="2" t="s">
        <v>10</v>
      </c>
      <c r="H7" s="2" t="s">
        <v>23</v>
      </c>
      <c r="I7" s="2" t="s">
        <v>7</v>
      </c>
      <c r="J7" s="8" t="s">
        <v>24</v>
      </c>
      <c r="K7" s="8" t="s">
        <v>12</v>
      </c>
    </row>
    <row r="8" spans="1:32" x14ac:dyDescent="0.3">
      <c r="A8" s="2">
        <v>1</v>
      </c>
      <c r="H8" s="7"/>
      <c r="J8" s="6"/>
      <c r="K8" s="6"/>
      <c r="AA8" t="s">
        <v>14</v>
      </c>
      <c r="AB8">
        <f>COUNTIF(Tabelle1726[m/w],"m")</f>
        <v>0</v>
      </c>
      <c r="AC8">
        <v>2011</v>
      </c>
      <c r="AE8" t="s">
        <v>13</v>
      </c>
      <c r="AF8">
        <v>1</v>
      </c>
    </row>
    <row r="9" spans="1:32" x14ac:dyDescent="0.3">
      <c r="A9" s="2">
        <v>2</v>
      </c>
      <c r="H9" s="7"/>
      <c r="J9" s="6"/>
      <c r="K9" s="6"/>
      <c r="AA9" t="s">
        <v>15</v>
      </c>
      <c r="AB9">
        <f>COUNTIF(Tabelle1726[m/w],"w")</f>
        <v>0</v>
      </c>
      <c r="AC9">
        <v>2012</v>
      </c>
      <c r="AE9" t="s">
        <v>16</v>
      </c>
      <c r="AF9">
        <v>2</v>
      </c>
    </row>
    <row r="10" spans="1:32" x14ac:dyDescent="0.3">
      <c r="A10" s="2">
        <v>3</v>
      </c>
      <c r="H10" s="7"/>
      <c r="J10" s="6"/>
      <c r="K10" s="6"/>
      <c r="AC10">
        <v>2013</v>
      </c>
      <c r="AF10">
        <v>3</v>
      </c>
    </row>
    <row r="11" spans="1:32" x14ac:dyDescent="0.3">
      <c r="A11" s="2">
        <v>4</v>
      </c>
      <c r="H11" s="7"/>
      <c r="J11" s="6"/>
      <c r="K11" s="6"/>
      <c r="AC11">
        <v>2014</v>
      </c>
      <c r="AF11">
        <v>4</v>
      </c>
    </row>
    <row r="12" spans="1:32" x14ac:dyDescent="0.3">
      <c r="A12" s="2">
        <v>5</v>
      </c>
      <c r="H12" s="7"/>
      <c r="J12" s="6"/>
      <c r="K12" s="6"/>
    </row>
    <row r="13" spans="1:32" x14ac:dyDescent="0.3">
      <c r="A13" s="2">
        <v>6</v>
      </c>
      <c r="H13" s="7"/>
      <c r="J13" s="6"/>
      <c r="K13" s="6"/>
    </row>
    <row r="14" spans="1:32" ht="8.4" customHeight="1" x14ac:dyDescent="0.3">
      <c r="A14" s="2"/>
    </row>
    <row r="15" spans="1:32" x14ac:dyDescent="0.3">
      <c r="A15" s="3" t="str">
        <f>IF(B17&lt;&gt;"",IF(OR(AB17&lt;2,AB18&lt;2),"Jede Staffel benötigt mindestens 2 weibliche und 2 männliche Personen",""),"")</f>
        <v/>
      </c>
    </row>
    <row r="16" spans="1:32" ht="18.600000000000001" thickBot="1" x14ac:dyDescent="0.35">
      <c r="A16" s="1" t="s">
        <v>25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22</v>
      </c>
      <c r="G16" s="2" t="s">
        <v>10</v>
      </c>
      <c r="H16" s="2" t="s">
        <v>23</v>
      </c>
      <c r="I16" s="2" t="s">
        <v>7</v>
      </c>
      <c r="J16" s="8" t="s">
        <v>24</v>
      </c>
      <c r="K16" s="8" t="s">
        <v>12</v>
      </c>
    </row>
    <row r="17" spans="1:28" x14ac:dyDescent="0.3">
      <c r="A17" s="2">
        <v>1</v>
      </c>
      <c r="H17" s="7"/>
      <c r="J17" s="6"/>
      <c r="K17" s="6"/>
      <c r="AA17" t="s">
        <v>14</v>
      </c>
      <c r="AB17">
        <f>COUNTIF(Tabelle13827[m/w],"m")</f>
        <v>0</v>
      </c>
    </row>
    <row r="18" spans="1:28" x14ac:dyDescent="0.3">
      <c r="A18" s="2">
        <v>2</v>
      </c>
      <c r="H18" s="7"/>
      <c r="J18" s="6"/>
      <c r="K18" s="6"/>
      <c r="AA18" t="s">
        <v>15</v>
      </c>
      <c r="AB18">
        <f>COUNTIF(Tabelle13827[m/w],"w")</f>
        <v>0</v>
      </c>
    </row>
    <row r="19" spans="1:28" x14ac:dyDescent="0.3">
      <c r="A19" s="2">
        <v>3</v>
      </c>
      <c r="H19" s="7"/>
      <c r="J19" s="6"/>
      <c r="K19" s="6"/>
    </row>
    <row r="20" spans="1:28" x14ac:dyDescent="0.3">
      <c r="A20" s="2">
        <v>4</v>
      </c>
      <c r="H20" s="7"/>
      <c r="J20" s="6"/>
      <c r="K20" s="6"/>
    </row>
    <row r="21" spans="1:28" x14ac:dyDescent="0.3">
      <c r="A21" s="2">
        <v>5</v>
      </c>
      <c r="H21" s="7"/>
      <c r="J21" s="6"/>
      <c r="K21" s="6"/>
    </row>
    <row r="22" spans="1:28" x14ac:dyDescent="0.3">
      <c r="A22" s="2">
        <v>6</v>
      </c>
      <c r="H22" s="7"/>
      <c r="J22" s="6"/>
      <c r="K22" s="6"/>
    </row>
    <row r="23" spans="1:28" ht="8.4" customHeight="1" x14ac:dyDescent="0.3"/>
    <row r="24" spans="1:28" x14ac:dyDescent="0.3">
      <c r="A24" s="3" t="str">
        <f>IF(B26&lt;&gt;"",IF(OR(AB26&lt;2,AB27&lt;2),"Jede Staffel benötigt mindestens 2 weibliche und 2 männliche Personen",""),"")</f>
        <v/>
      </c>
    </row>
    <row r="25" spans="1:28" ht="18" x14ac:dyDescent="0.3">
      <c r="A25" s="1" t="s">
        <v>26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22</v>
      </c>
      <c r="G25" s="2" t="s">
        <v>10</v>
      </c>
      <c r="H25" s="2" t="s">
        <v>23</v>
      </c>
      <c r="I25" s="2" t="s">
        <v>7</v>
      </c>
      <c r="J25" s="8" t="s">
        <v>24</v>
      </c>
      <c r="K25" s="8" t="s">
        <v>12</v>
      </c>
      <c r="M25" s="9"/>
    </row>
    <row r="26" spans="1:28" x14ac:dyDescent="0.3">
      <c r="A26" s="2">
        <v>1</v>
      </c>
      <c r="H26" s="7"/>
      <c r="J26" s="6"/>
      <c r="K26" s="6"/>
      <c r="AA26" t="s">
        <v>14</v>
      </c>
      <c r="AB26">
        <f>COUNTIF(Tabelle14928[m/w],"m")</f>
        <v>0</v>
      </c>
    </row>
    <row r="27" spans="1:28" x14ac:dyDescent="0.3">
      <c r="A27" s="2">
        <v>2</v>
      </c>
      <c r="H27" s="7"/>
      <c r="J27" s="6"/>
      <c r="K27" s="6"/>
      <c r="AA27" t="s">
        <v>15</v>
      </c>
      <c r="AB27">
        <f>COUNTIF(Tabelle14928[m/w],"w")</f>
        <v>0</v>
      </c>
    </row>
    <row r="28" spans="1:28" x14ac:dyDescent="0.3">
      <c r="A28" s="2">
        <v>3</v>
      </c>
      <c r="B28" s="6"/>
      <c r="H28" s="7"/>
      <c r="J28" s="6"/>
      <c r="K28" s="6"/>
    </row>
    <row r="29" spans="1:28" x14ac:dyDescent="0.3">
      <c r="A29" s="2">
        <v>4</v>
      </c>
      <c r="H29" s="7"/>
      <c r="J29" s="6"/>
      <c r="K29" s="6"/>
    </row>
    <row r="30" spans="1:28" x14ac:dyDescent="0.3">
      <c r="A30" s="2">
        <v>5</v>
      </c>
      <c r="H30" s="7"/>
      <c r="J30" s="6"/>
      <c r="K30" s="6"/>
    </row>
    <row r="31" spans="1:28" x14ac:dyDescent="0.3">
      <c r="A31" s="2">
        <v>6</v>
      </c>
      <c r="H31" s="7"/>
      <c r="J31" s="6"/>
      <c r="K31" s="6"/>
    </row>
    <row r="32" spans="1:28" ht="8.4" customHeight="1" x14ac:dyDescent="0.3"/>
    <row r="33" spans="1:28" x14ac:dyDescent="0.3">
      <c r="A33" s="3" t="str">
        <f>IF(B35&lt;&gt;"",IF(OR(AB35&lt;2,AB36&lt;2),"Jede Staffel benötigt mindestens 2 weibliche und 2 männliche Personen",""),"")</f>
        <v/>
      </c>
    </row>
    <row r="34" spans="1:28" ht="18.600000000000001" thickBot="1" x14ac:dyDescent="0.35">
      <c r="A34" s="1" t="s">
        <v>27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22</v>
      </c>
      <c r="G34" s="2" t="s">
        <v>10</v>
      </c>
      <c r="H34" s="2" t="s">
        <v>23</v>
      </c>
      <c r="I34" s="2" t="s">
        <v>7</v>
      </c>
      <c r="J34" s="8" t="s">
        <v>24</v>
      </c>
      <c r="K34" s="8" t="s">
        <v>12</v>
      </c>
    </row>
    <row r="35" spans="1:28" x14ac:dyDescent="0.3">
      <c r="A35" s="2">
        <v>1</v>
      </c>
      <c r="H35" s="7"/>
      <c r="J35" s="6"/>
      <c r="K35" s="6"/>
      <c r="AA35" t="s">
        <v>14</v>
      </c>
      <c r="AB35">
        <f>COUNTIF(Tabelle151029[m/w],"m")</f>
        <v>0</v>
      </c>
    </row>
    <row r="36" spans="1:28" x14ac:dyDescent="0.3">
      <c r="A36" s="2">
        <v>2</v>
      </c>
      <c r="H36" s="7"/>
      <c r="J36" s="6"/>
      <c r="K36" s="6"/>
      <c r="AA36" t="s">
        <v>15</v>
      </c>
      <c r="AB36">
        <f>COUNTIF(Tabelle151029[m/w],"w")</f>
        <v>0</v>
      </c>
    </row>
    <row r="37" spans="1:28" x14ac:dyDescent="0.3">
      <c r="A37" s="2">
        <v>3</v>
      </c>
      <c r="H37" s="7"/>
      <c r="J37" s="6"/>
      <c r="K37" s="6"/>
    </row>
    <row r="38" spans="1:28" x14ac:dyDescent="0.3">
      <c r="A38" s="2">
        <v>4</v>
      </c>
      <c r="H38" s="7"/>
      <c r="J38" s="6"/>
      <c r="K38" s="6"/>
    </row>
    <row r="39" spans="1:28" x14ac:dyDescent="0.3">
      <c r="A39" s="2">
        <v>5</v>
      </c>
      <c r="H39" s="7"/>
      <c r="J39" s="6"/>
      <c r="K39" s="6"/>
    </row>
    <row r="40" spans="1:28" x14ac:dyDescent="0.3">
      <c r="A40" s="2">
        <v>6</v>
      </c>
      <c r="H40" s="7"/>
      <c r="J40" s="6"/>
      <c r="K40" s="6"/>
    </row>
    <row r="41" spans="1:28" ht="8.4" customHeight="1" x14ac:dyDescent="0.3"/>
    <row r="42" spans="1:28" x14ac:dyDescent="0.3">
      <c r="A42" s="3" t="str">
        <f>IF(B44&lt;&gt;"",IF(OR(AB44&lt;2,AB45&lt;2),"Jede Staffel benötigt mindestens 2 weibliche und 2 männliche Personen",""),"")</f>
        <v/>
      </c>
    </row>
    <row r="43" spans="1:28" ht="18.600000000000001" thickBot="1" x14ac:dyDescent="0.35">
      <c r="A43" s="1" t="s">
        <v>28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22</v>
      </c>
      <c r="G43" s="2" t="s">
        <v>10</v>
      </c>
      <c r="H43" s="2" t="s">
        <v>23</v>
      </c>
      <c r="I43" s="2" t="s">
        <v>7</v>
      </c>
      <c r="J43" s="8" t="s">
        <v>24</v>
      </c>
      <c r="K43" s="8" t="s">
        <v>12</v>
      </c>
    </row>
    <row r="44" spans="1:28" x14ac:dyDescent="0.3">
      <c r="A44" s="2">
        <v>1</v>
      </c>
      <c r="H44" s="7"/>
      <c r="J44" s="6"/>
      <c r="K44" s="6"/>
      <c r="AA44" t="s">
        <v>14</v>
      </c>
      <c r="AB44">
        <f>COUNTIF(Tabelle161130[m/w],"m")</f>
        <v>0</v>
      </c>
    </row>
    <row r="45" spans="1:28" x14ac:dyDescent="0.3">
      <c r="A45" s="2">
        <v>2</v>
      </c>
      <c r="H45" s="7"/>
      <c r="J45" s="6"/>
      <c r="K45" s="6"/>
      <c r="AA45" t="s">
        <v>15</v>
      </c>
      <c r="AB45">
        <f>COUNTIF(Tabelle161130[m/w],"w")</f>
        <v>0</v>
      </c>
    </row>
    <row r="46" spans="1:28" x14ac:dyDescent="0.3">
      <c r="A46" s="2">
        <v>3</v>
      </c>
      <c r="H46" s="7"/>
      <c r="J46" s="6"/>
      <c r="K46" s="6"/>
    </row>
    <row r="47" spans="1:28" x14ac:dyDescent="0.3">
      <c r="A47" s="2">
        <v>4</v>
      </c>
      <c r="H47" s="7"/>
      <c r="J47" s="6"/>
      <c r="K47" s="6"/>
    </row>
    <row r="48" spans="1:28" x14ac:dyDescent="0.3">
      <c r="A48" s="2">
        <v>5</v>
      </c>
      <c r="H48" s="7"/>
      <c r="J48" s="6"/>
      <c r="K48" s="6"/>
    </row>
    <row r="49" spans="1:11" x14ac:dyDescent="0.3">
      <c r="A49" s="2">
        <v>6</v>
      </c>
      <c r="H49" s="7"/>
      <c r="J49" s="6"/>
      <c r="K49" s="6"/>
    </row>
  </sheetData>
  <mergeCells count="1">
    <mergeCell ref="B4:E4"/>
  </mergeCells>
  <conditionalFormatting sqref="B4">
    <cfRule type="expression" dxfId="50" priority="2">
      <formula>IF(B4="",TRUE,FALSE)</formula>
    </cfRule>
  </conditionalFormatting>
  <conditionalFormatting sqref="B17:B20 B26:B29 B8:B11">
    <cfRule type="expression" dxfId="49" priority="3">
      <formula>IF(B8="",TRUE,FALSE)</formula>
    </cfRule>
  </conditionalFormatting>
  <conditionalFormatting sqref="B35:B38">
    <cfRule type="expression" dxfId="48" priority="11">
      <formula>IF(B35="",TRUE,FALSE)</formula>
    </cfRule>
  </conditionalFormatting>
  <conditionalFormatting sqref="B44:B47">
    <cfRule type="expression" dxfId="47" priority="9">
      <formula>IF(B44="",TRUE,FALSE)</formula>
    </cfRule>
  </conditionalFormatting>
  <conditionalFormatting sqref="B12:E13 C21:E22">
    <cfRule type="expression" dxfId="46" priority="8">
      <formula>IF(B12="",TRUE,FALSE)</formula>
    </cfRule>
  </conditionalFormatting>
  <conditionalFormatting sqref="B30:E31">
    <cfRule type="expression" dxfId="45" priority="6">
      <formula>IF(B30="",TRUE,FALSE)</formula>
    </cfRule>
  </conditionalFormatting>
  <conditionalFormatting sqref="B39:E40">
    <cfRule type="expression" dxfId="44" priority="5">
      <formula>IF(B39="",TRUE,FALSE)</formula>
    </cfRule>
  </conditionalFormatting>
  <conditionalFormatting sqref="B48:E49">
    <cfRule type="expression" dxfId="43" priority="4">
      <formula>IF(B48="",TRUE,FALSE)</formula>
    </cfRule>
  </conditionalFormatting>
  <conditionalFormatting sqref="C8:E11">
    <cfRule type="expression" dxfId="42" priority="18">
      <formula>IF(C8="",TRUE,FALSE)</formula>
    </cfRule>
  </conditionalFormatting>
  <conditionalFormatting sqref="C17:E20">
    <cfRule type="expression" dxfId="41" priority="16">
      <formula>IF(C17="",TRUE,FALSE)</formula>
    </cfRule>
  </conditionalFormatting>
  <conditionalFormatting sqref="C26:E29">
    <cfRule type="expression" dxfId="40" priority="14">
      <formula>IF(C26="",TRUE,FALSE)</formula>
    </cfRule>
  </conditionalFormatting>
  <conditionalFormatting sqref="C35:E38">
    <cfRule type="expression" dxfId="39" priority="12">
      <formula>IF(C35="",TRUE,FALSE)</formula>
    </cfRule>
  </conditionalFormatting>
  <conditionalFormatting sqref="C44:E47">
    <cfRule type="expression" dxfId="38" priority="10">
      <formula>IF(C44="",TRUE,FALSE)</formula>
    </cfRule>
  </conditionalFormatting>
  <conditionalFormatting sqref="B21:B22">
    <cfRule type="expression" dxfId="2" priority="1">
      <formula>IF(B21="",TRUE,FALSE)</formula>
    </cfRule>
  </conditionalFormatting>
  <dataValidations count="4">
    <dataValidation type="list" allowBlank="1" showInputMessage="1" showErrorMessage="1" sqref="F8:K13 F17:K22 F26:K31 F35:K40 F44:K49" xr:uid="{CB072543-8C85-4C44-A3C9-36E414680FB0}">
      <formula1>$AF$7:$AF$11</formula1>
    </dataValidation>
    <dataValidation type="list" allowBlank="1" showInputMessage="1" showErrorMessage="1" errorTitle="Falsche Altersklasse" error="Die angegebene Person muss in der AK 13-19 sein!" sqref="E8:E13 E44:E49 E35:E40 E26:E31 E17:E22" xr:uid="{F2EDE8B3-2F6C-4A63-AF7B-41C2AE881417}">
      <formula1>$AC$7:$AC$14</formula1>
    </dataValidation>
    <dataValidation type="list" allowBlank="1" showInputMessage="1" showErrorMessage="1" errorTitle="Falsche Altersklasse" error="Die angegebene Person muss in der AK 8-12 sein!" sqref="E14" xr:uid="{099FB8A4-D5F7-4244-8DED-F2EA2C7894E2}">
      <formula1>$AC$7:$AC$12</formula1>
    </dataValidation>
    <dataValidation type="list" allowBlank="1" showInputMessage="1" showErrorMessage="1" sqref="D44:D49 D17:D22 D26:D31 D35:D40 D8:D11" xr:uid="{3E0B30A7-0D24-4023-AC6C-BFB51D655175}">
      <formula1>$AE$7:$AE$9</formula1>
    </dataValidation>
  </dataValidations>
  <pageMargins left="0.7" right="0.7" top="0.78740157499999996" bottom="0.78740157499999996" header="0.3" footer="0.3"/>
  <pageSetup paperSize="9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B1D6-C232-4C06-84ED-96A1922F8665}">
  <sheetPr>
    <tabColor rgb="FF7030A0"/>
  </sheetPr>
  <dimension ref="A1:AF49"/>
  <sheetViews>
    <sheetView topLeftCell="A15" zoomScaleNormal="100" workbookViewId="0">
      <selection activeCell="E17" sqref="E17"/>
    </sheetView>
  </sheetViews>
  <sheetFormatPr baseColWidth="10" defaultColWidth="11.44140625" defaultRowHeight="14.4" x14ac:dyDescent="0.3"/>
  <cols>
    <col min="1" max="1" width="21.5546875" customWidth="1"/>
    <col min="2" max="3" width="16.6640625" customWidth="1"/>
    <col min="6" max="11" width="7.88671875" customWidth="1"/>
    <col min="27" max="27" width="7.6640625" hidden="1" customWidth="1"/>
    <col min="28" max="28" width="7.44140625" hidden="1" customWidth="1"/>
    <col min="29" max="30" width="10.21875" hidden="1" customWidth="1"/>
    <col min="31" max="31" width="8.6640625" hidden="1" customWidth="1"/>
    <col min="32" max="32" width="8" hidden="1" customWidth="1"/>
  </cols>
  <sheetData>
    <row r="1" spans="1:32" ht="21" x14ac:dyDescent="0.4">
      <c r="A1" s="5" t="s">
        <v>0</v>
      </c>
    </row>
    <row r="2" spans="1:32" x14ac:dyDescent="0.3">
      <c r="A2" t="s">
        <v>43</v>
      </c>
    </row>
    <row r="3" spans="1:32" ht="8.4" customHeight="1" x14ac:dyDescent="0.3"/>
    <row r="4" spans="1:32" ht="21" x14ac:dyDescent="0.3">
      <c r="A4" s="4" t="s">
        <v>1</v>
      </c>
      <c r="B4" s="16"/>
      <c r="C4" s="17"/>
      <c r="D4" s="17"/>
      <c r="E4" s="18"/>
    </row>
    <row r="5" spans="1:32" ht="8.4" customHeight="1" x14ac:dyDescent="0.3"/>
    <row r="6" spans="1:32" x14ac:dyDescent="0.3">
      <c r="A6" s="3" t="str">
        <f>IF(B8&lt;&gt;"",IF(OR(AB8&lt;2,AB9&lt;2),"Jede Staffel benötigt mindestens 2 weibliche und 2 männliche Personen",""),"")</f>
        <v/>
      </c>
    </row>
    <row r="7" spans="1:32" ht="22.95" customHeight="1" thickBot="1" x14ac:dyDescent="0.35">
      <c r="A7" s="1" t="s">
        <v>34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22</v>
      </c>
      <c r="G7" s="2" t="s">
        <v>10</v>
      </c>
      <c r="H7" s="2" t="s">
        <v>23</v>
      </c>
      <c r="I7" s="2" t="s">
        <v>7</v>
      </c>
      <c r="J7" s="8" t="s">
        <v>24</v>
      </c>
      <c r="K7" s="8" t="s">
        <v>12</v>
      </c>
      <c r="L7" s="2" t="s">
        <v>39</v>
      </c>
    </row>
    <row r="8" spans="1:32" x14ac:dyDescent="0.3">
      <c r="A8" s="2">
        <v>1</v>
      </c>
      <c r="H8" s="7"/>
      <c r="J8" s="6"/>
      <c r="K8" s="6"/>
      <c r="AA8" t="s">
        <v>14</v>
      </c>
      <c r="AB8">
        <f>COUNTIF(Tabelle17[m/w],"m")</f>
        <v>0</v>
      </c>
      <c r="AC8">
        <v>2006</v>
      </c>
      <c r="AE8" t="s">
        <v>13</v>
      </c>
      <c r="AF8">
        <v>1</v>
      </c>
    </row>
    <row r="9" spans="1:32" x14ac:dyDescent="0.3">
      <c r="A9" s="2">
        <v>2</v>
      </c>
      <c r="H9" s="7"/>
      <c r="J9" s="6"/>
      <c r="K9" s="6"/>
      <c r="AA9" t="s">
        <v>15</v>
      </c>
      <c r="AB9">
        <f>COUNTIF(Tabelle17[m/w],"w")</f>
        <v>0</v>
      </c>
      <c r="AC9">
        <v>2007</v>
      </c>
      <c r="AE9" t="s">
        <v>16</v>
      </c>
      <c r="AF9">
        <v>2</v>
      </c>
    </row>
    <row r="10" spans="1:32" x14ac:dyDescent="0.3">
      <c r="A10" s="2">
        <v>3</v>
      </c>
      <c r="H10" s="7"/>
      <c r="J10" s="6"/>
      <c r="K10" s="6"/>
      <c r="AC10">
        <v>2008</v>
      </c>
      <c r="AF10">
        <v>3</v>
      </c>
    </row>
    <row r="11" spans="1:32" x14ac:dyDescent="0.3">
      <c r="A11" s="2">
        <v>4</v>
      </c>
      <c r="H11" s="7"/>
      <c r="J11" s="6"/>
      <c r="K11" s="6"/>
      <c r="AC11">
        <v>2009</v>
      </c>
      <c r="AF11">
        <v>4</v>
      </c>
    </row>
    <row r="12" spans="1:32" x14ac:dyDescent="0.3">
      <c r="A12" s="2">
        <v>5</v>
      </c>
      <c r="H12" s="7"/>
      <c r="J12" s="6"/>
      <c r="K12" s="6"/>
      <c r="AC12">
        <v>2010</v>
      </c>
    </row>
    <row r="13" spans="1:32" x14ac:dyDescent="0.3">
      <c r="A13" s="2">
        <v>6</v>
      </c>
      <c r="H13" s="7"/>
      <c r="J13" s="6"/>
      <c r="K13" s="6"/>
    </row>
    <row r="14" spans="1:32" ht="8.4" customHeight="1" x14ac:dyDescent="0.3">
      <c r="A14" s="2"/>
    </row>
    <row r="15" spans="1:32" x14ac:dyDescent="0.3">
      <c r="A15" s="3" t="str">
        <f>IF(B17&lt;&gt;"",IF(OR(AB17&lt;2,AB18&lt;2),"Jede Staffel benötigt mindestens 2 weibliche und 2 männliche Personen",""),"")</f>
        <v/>
      </c>
    </row>
    <row r="16" spans="1:32" ht="18.600000000000001" thickBot="1" x14ac:dyDescent="0.35">
      <c r="A16" s="1" t="s">
        <v>35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22</v>
      </c>
      <c r="G16" s="2" t="s">
        <v>10</v>
      </c>
      <c r="H16" s="2" t="s">
        <v>23</v>
      </c>
      <c r="I16" s="2" t="s">
        <v>7</v>
      </c>
      <c r="J16" s="8" t="s">
        <v>24</v>
      </c>
      <c r="K16" s="8" t="s">
        <v>12</v>
      </c>
      <c r="L16" s="2" t="s">
        <v>39</v>
      </c>
    </row>
    <row r="17" spans="1:28" x14ac:dyDescent="0.3">
      <c r="A17" s="2">
        <v>1</v>
      </c>
      <c r="F17" s="6"/>
      <c r="G17" s="6"/>
      <c r="H17" s="12"/>
      <c r="I17" s="6"/>
      <c r="J17" s="6"/>
      <c r="K17" s="6"/>
      <c r="AA17" t="s">
        <v>14</v>
      </c>
      <c r="AB17">
        <f>COUNTIF(Tabelle138[m/w],"m")</f>
        <v>0</v>
      </c>
    </row>
    <row r="18" spans="1:28" x14ac:dyDescent="0.3">
      <c r="A18" s="2">
        <v>2</v>
      </c>
      <c r="H18" s="7"/>
      <c r="J18" s="6"/>
      <c r="K18" s="6"/>
      <c r="AA18" t="s">
        <v>15</v>
      </c>
      <c r="AB18">
        <f>COUNTIF(Tabelle138[m/w],"w")</f>
        <v>0</v>
      </c>
    </row>
    <row r="19" spans="1:28" x14ac:dyDescent="0.3">
      <c r="A19" s="2">
        <v>3</v>
      </c>
      <c r="H19" s="7"/>
      <c r="J19" s="6"/>
      <c r="K19" s="6"/>
    </row>
    <row r="20" spans="1:28" x14ac:dyDescent="0.3">
      <c r="A20" s="2">
        <v>4</v>
      </c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3"/>
    </row>
    <row r="21" spans="1:28" x14ac:dyDescent="0.3">
      <c r="A21" s="2">
        <v>5</v>
      </c>
      <c r="H21" s="7"/>
      <c r="I21" s="6"/>
      <c r="J21" s="6"/>
      <c r="K21" s="6"/>
    </row>
    <row r="22" spans="1:28" x14ac:dyDescent="0.3">
      <c r="A22" s="2">
        <v>6</v>
      </c>
      <c r="H22" s="7"/>
      <c r="J22" s="6"/>
      <c r="K22" s="6"/>
    </row>
    <row r="23" spans="1:28" ht="8.4" customHeight="1" x14ac:dyDescent="0.3"/>
    <row r="24" spans="1:28" x14ac:dyDescent="0.3">
      <c r="A24" s="3" t="str">
        <f>IF(B26&lt;&gt;"",IF(OR(AB26&lt;2,AB27&lt;2),"Jede Staffel benötigt mindestens 2 weibliche und 2 männliche Personen",""),"")</f>
        <v/>
      </c>
    </row>
    <row r="25" spans="1:28" ht="18.600000000000001" thickBot="1" x14ac:dyDescent="0.35">
      <c r="A25" s="1" t="s">
        <v>36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22</v>
      </c>
      <c r="G25" s="2" t="s">
        <v>10</v>
      </c>
      <c r="H25" s="2" t="s">
        <v>23</v>
      </c>
      <c r="I25" s="2" t="s">
        <v>7</v>
      </c>
      <c r="J25" s="8" t="s">
        <v>24</v>
      </c>
      <c r="K25" s="8" t="s">
        <v>12</v>
      </c>
      <c r="L25" s="2" t="s">
        <v>39</v>
      </c>
    </row>
    <row r="26" spans="1:28" x14ac:dyDescent="0.3">
      <c r="A26" s="2">
        <v>1</v>
      </c>
      <c r="H26" s="7"/>
      <c r="J26" s="6"/>
      <c r="K26" s="6"/>
      <c r="AA26" t="s">
        <v>14</v>
      </c>
      <c r="AB26">
        <f>COUNTIF(Tabelle149[m/w],"m")</f>
        <v>0</v>
      </c>
    </row>
    <row r="27" spans="1:28" x14ac:dyDescent="0.3">
      <c r="A27" s="2">
        <v>2</v>
      </c>
      <c r="H27" s="7"/>
      <c r="J27" s="6"/>
      <c r="K27" s="6"/>
      <c r="AA27" t="s">
        <v>15</v>
      </c>
      <c r="AB27">
        <f>COUNTIF(Tabelle149[m/w],"w")</f>
        <v>0</v>
      </c>
    </row>
    <row r="28" spans="1:28" x14ac:dyDescent="0.3">
      <c r="A28" s="2">
        <v>3</v>
      </c>
      <c r="H28" s="7"/>
      <c r="J28" s="6"/>
      <c r="K28" s="6"/>
    </row>
    <row r="29" spans="1:28" x14ac:dyDescent="0.3">
      <c r="A29" s="2">
        <v>4</v>
      </c>
      <c r="H29" s="7"/>
      <c r="J29" s="6"/>
      <c r="K29" s="6"/>
    </row>
    <row r="30" spans="1:28" x14ac:dyDescent="0.3">
      <c r="A30" s="2">
        <v>5</v>
      </c>
      <c r="H30" s="7"/>
      <c r="J30" s="6"/>
      <c r="K30" s="6"/>
    </row>
    <row r="31" spans="1:28" x14ac:dyDescent="0.3">
      <c r="A31" s="2">
        <v>6</v>
      </c>
      <c r="H31" s="7"/>
      <c r="J31" s="6"/>
      <c r="K31" s="6"/>
    </row>
    <row r="32" spans="1:28" ht="8.4" customHeight="1" x14ac:dyDescent="0.3"/>
    <row r="33" spans="1:28" x14ac:dyDescent="0.3">
      <c r="A33" s="3" t="str">
        <f>IF(B35&lt;&gt;"",IF(OR(AB35&lt;2,AB36&lt;2),"Jede Staffel benötigt mindestens 2 weibliche und 2 männliche Personen",""),"")</f>
        <v/>
      </c>
    </row>
    <row r="34" spans="1:28" ht="18.600000000000001" thickBot="1" x14ac:dyDescent="0.35">
      <c r="A34" s="1" t="s">
        <v>37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22</v>
      </c>
      <c r="G34" s="2" t="s">
        <v>10</v>
      </c>
      <c r="H34" s="2" t="s">
        <v>23</v>
      </c>
      <c r="I34" s="2" t="s">
        <v>7</v>
      </c>
      <c r="J34" s="8" t="s">
        <v>24</v>
      </c>
      <c r="K34" s="8" t="s">
        <v>12</v>
      </c>
      <c r="L34" s="2" t="s">
        <v>39</v>
      </c>
    </row>
    <row r="35" spans="1:28" x14ac:dyDescent="0.3">
      <c r="A35" s="2">
        <v>1</v>
      </c>
      <c r="H35" s="7"/>
      <c r="J35" s="6"/>
      <c r="K35" s="6"/>
      <c r="AA35" t="s">
        <v>14</v>
      </c>
      <c r="AB35">
        <f>COUNTIF(Tabelle1510[m/w],"m")</f>
        <v>0</v>
      </c>
    </row>
    <row r="36" spans="1:28" x14ac:dyDescent="0.3">
      <c r="A36" s="2">
        <v>2</v>
      </c>
      <c r="H36" s="7"/>
      <c r="J36" s="6"/>
      <c r="K36" s="6"/>
      <c r="AA36" t="s">
        <v>15</v>
      </c>
      <c r="AB36">
        <f>COUNTIF(Tabelle1510[m/w],"w")</f>
        <v>0</v>
      </c>
    </row>
    <row r="37" spans="1:28" x14ac:dyDescent="0.3">
      <c r="A37" s="2">
        <v>3</v>
      </c>
      <c r="H37" s="7"/>
      <c r="J37" s="6"/>
      <c r="K37" s="6"/>
    </row>
    <row r="38" spans="1:28" x14ac:dyDescent="0.3">
      <c r="A38" s="2">
        <v>4</v>
      </c>
      <c r="H38" s="7"/>
      <c r="J38" s="6"/>
      <c r="K38" s="6"/>
    </row>
    <row r="39" spans="1:28" x14ac:dyDescent="0.3">
      <c r="A39" s="2">
        <v>5</v>
      </c>
      <c r="H39" s="7"/>
      <c r="J39" s="6"/>
      <c r="K39" s="6"/>
    </row>
    <row r="40" spans="1:28" x14ac:dyDescent="0.3">
      <c r="A40" s="2">
        <v>6</v>
      </c>
      <c r="H40" s="7"/>
      <c r="J40" s="6"/>
      <c r="K40" s="6"/>
    </row>
    <row r="41" spans="1:28" ht="8.4" customHeight="1" x14ac:dyDescent="0.3"/>
    <row r="42" spans="1:28" x14ac:dyDescent="0.3">
      <c r="A42" s="3" t="str">
        <f>IF(B44&lt;&gt;"",IF(OR(AB44&lt;2,AB45&lt;2),"Jede Staffel benötigt mindestens 2 weibliche und 2 männliche Personen",""),"")</f>
        <v/>
      </c>
    </row>
    <row r="43" spans="1:28" ht="18.600000000000001" thickBot="1" x14ac:dyDescent="0.35">
      <c r="A43" s="1" t="s">
        <v>38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22</v>
      </c>
      <c r="G43" s="2" t="s">
        <v>10</v>
      </c>
      <c r="H43" s="2" t="s">
        <v>23</v>
      </c>
      <c r="I43" s="2" t="s">
        <v>7</v>
      </c>
      <c r="J43" s="8" t="s">
        <v>24</v>
      </c>
      <c r="K43" s="8" t="s">
        <v>12</v>
      </c>
      <c r="L43" s="2" t="s">
        <v>39</v>
      </c>
    </row>
    <row r="44" spans="1:28" x14ac:dyDescent="0.3">
      <c r="A44" s="2">
        <v>1</v>
      </c>
      <c r="H44" s="7"/>
      <c r="J44" s="6"/>
      <c r="K44" s="6"/>
      <c r="AA44" t="s">
        <v>14</v>
      </c>
      <c r="AB44">
        <f>COUNTIF(Tabelle1611[m/w],"m")</f>
        <v>0</v>
      </c>
    </row>
    <row r="45" spans="1:28" x14ac:dyDescent="0.3">
      <c r="A45" s="2">
        <v>2</v>
      </c>
      <c r="H45" s="7"/>
      <c r="J45" s="6"/>
      <c r="K45" s="6"/>
      <c r="AA45" t="s">
        <v>15</v>
      </c>
      <c r="AB45">
        <f>COUNTIF(Tabelle1611[m/w],"w")</f>
        <v>0</v>
      </c>
    </row>
    <row r="46" spans="1:28" x14ac:dyDescent="0.3">
      <c r="A46" s="2">
        <v>3</v>
      </c>
      <c r="H46" s="7"/>
      <c r="J46" s="6"/>
      <c r="K46" s="6"/>
    </row>
    <row r="47" spans="1:28" x14ac:dyDescent="0.3">
      <c r="A47" s="2">
        <v>4</v>
      </c>
      <c r="H47" s="7"/>
      <c r="J47" s="6"/>
      <c r="K47" s="6"/>
    </row>
    <row r="48" spans="1:28" x14ac:dyDescent="0.3">
      <c r="A48" s="2">
        <v>5</v>
      </c>
      <c r="H48" s="7"/>
      <c r="J48" s="6"/>
      <c r="K48" s="6"/>
    </row>
    <row r="49" spans="1:11" x14ac:dyDescent="0.3">
      <c r="A49" s="2">
        <v>6</v>
      </c>
      <c r="H49" s="7"/>
      <c r="J49" s="6"/>
      <c r="K49" s="6"/>
    </row>
  </sheetData>
  <mergeCells count="1">
    <mergeCell ref="B4:E4"/>
  </mergeCells>
  <conditionalFormatting sqref="B4">
    <cfRule type="expression" dxfId="37" priority="8">
      <formula>IF(B4="",TRUE,FALSE)</formula>
    </cfRule>
  </conditionalFormatting>
  <conditionalFormatting sqref="B8:B11">
    <cfRule type="expression" dxfId="36" priority="26">
      <formula>IF(B8="",TRUE,FALSE)</formula>
    </cfRule>
  </conditionalFormatting>
  <conditionalFormatting sqref="B17:B20">
    <cfRule type="expression" dxfId="34" priority="23">
      <formula>IF(B17="",TRUE,FALSE)</formula>
    </cfRule>
  </conditionalFormatting>
  <conditionalFormatting sqref="B26:B29">
    <cfRule type="expression" dxfId="33" priority="20">
      <formula>IF(B26="",TRUE,FALSE)</formula>
    </cfRule>
  </conditionalFormatting>
  <conditionalFormatting sqref="B35:B38">
    <cfRule type="expression" dxfId="32" priority="17">
      <formula>IF(B35="",TRUE,FALSE)</formula>
    </cfRule>
  </conditionalFormatting>
  <conditionalFormatting sqref="B44:B47">
    <cfRule type="expression" dxfId="31" priority="14">
      <formula>IF(B44="",TRUE,FALSE)</formula>
    </cfRule>
  </conditionalFormatting>
  <conditionalFormatting sqref="B12:E12">
    <cfRule type="expression" dxfId="30" priority="13">
      <formula>IF(B12="",TRUE,FALSE)</formula>
    </cfRule>
  </conditionalFormatting>
  <conditionalFormatting sqref="B21:E22">
    <cfRule type="expression" dxfId="28" priority="6">
      <formula>IF(B21="",TRUE,FALSE)</formula>
    </cfRule>
  </conditionalFormatting>
  <conditionalFormatting sqref="B30:E31">
    <cfRule type="expression" dxfId="27" priority="11">
      <formula>IF(B30="",TRUE,FALSE)</formula>
    </cfRule>
  </conditionalFormatting>
  <conditionalFormatting sqref="B39:E40">
    <cfRule type="expression" dxfId="26" priority="10">
      <formula>IF(B39="",TRUE,FALSE)</formula>
    </cfRule>
  </conditionalFormatting>
  <conditionalFormatting sqref="B48:E49">
    <cfRule type="expression" dxfId="25" priority="9">
      <formula>IF(B48="",TRUE,FALSE)</formula>
    </cfRule>
  </conditionalFormatting>
  <conditionalFormatting sqref="C8:E11">
    <cfRule type="expression" dxfId="24" priority="27">
      <formula>IF(C8="",TRUE,FALSE)</formula>
    </cfRule>
  </conditionalFormatting>
  <conditionalFormatting sqref="C18:E20">
    <cfRule type="expression" dxfId="22" priority="24">
      <formula>IF(C18="",TRUE,FALSE)</formula>
    </cfRule>
  </conditionalFormatting>
  <conditionalFormatting sqref="C26:E29">
    <cfRule type="expression" dxfId="21" priority="21">
      <formula>IF(C26="",TRUE,FALSE)</formula>
    </cfRule>
  </conditionalFormatting>
  <conditionalFormatting sqref="C35:E38">
    <cfRule type="expression" dxfId="20" priority="18">
      <formula>IF(C35="",TRUE,FALSE)</formula>
    </cfRule>
  </conditionalFormatting>
  <conditionalFormatting sqref="C44:E47">
    <cfRule type="expression" dxfId="19" priority="15">
      <formula>IF(C44="",TRUE,FALSE)</formula>
    </cfRule>
  </conditionalFormatting>
  <conditionalFormatting sqref="B13:E13">
    <cfRule type="expression" dxfId="1" priority="2">
      <formula>IF(B13="",TRUE,FALSE)</formula>
    </cfRule>
  </conditionalFormatting>
  <conditionalFormatting sqref="C17:E17">
    <cfRule type="expression" dxfId="0" priority="1">
      <formula>IF(C17="",TRUE,FALSE)</formula>
    </cfRule>
  </conditionalFormatting>
  <dataValidations count="4">
    <dataValidation type="list" allowBlank="1" showInputMessage="1" showErrorMessage="1" sqref="D44:D49 D17:D21 D26:D31 D35:D40 D8:D11 D13" xr:uid="{286512E7-E6E8-418C-9DE9-5D448CDC7969}">
      <formula1>$AE$7:$AE$9</formula1>
    </dataValidation>
    <dataValidation type="list" allowBlank="1" showInputMessage="1" showErrorMessage="1" errorTitle="Falsche Altersklasse" error="Die angegebene Person muss in der AK 8-12 sein!" sqref="E14" xr:uid="{0B0A68F5-09BA-44C7-BDD3-D4EE2256712B}">
      <formula1>$AC$7:$AC$12</formula1>
    </dataValidation>
    <dataValidation type="list" allowBlank="1" showInputMessage="1" showErrorMessage="1" errorTitle="Falsche Altersklasse" error="Die angegebene Person muss in der AK 13-19 sein!" sqref="E8:E13 E44:E49 E35:E40 E26:E31 E17:E22" xr:uid="{2C960D72-40C4-424C-91FB-AB18583577A6}">
      <formula1>$AC$7:$AC$14</formula1>
    </dataValidation>
    <dataValidation type="list" errorStyle="warning" allowBlank="1" showInputMessage="1" showErrorMessage="1" sqref="F1:K6 F44:K1048576 F35:K42 F26:K33 F8:K15 F17:K24" xr:uid="{56D4F981-5016-41FF-AA0B-BD8D463E62FB}">
      <formula1>$AF$7:$AF$11</formula1>
    </dataValidation>
  </dataValidations>
  <pageMargins left="0.7" right="0.7" top="0.78740157499999996" bottom="0.78740157499999996" header="0.3" footer="0.3"/>
  <pageSetup paperSize="9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D0DB-08C0-4EC1-8A1F-5A06ACEE7A98}">
  <sheetPr>
    <tabColor theme="8" tint="0.39997558519241921"/>
  </sheetPr>
  <dimension ref="A1:AF88"/>
  <sheetViews>
    <sheetView tabSelected="1" workbookViewId="0">
      <selection activeCell="W12" sqref="W12"/>
    </sheetView>
  </sheetViews>
  <sheetFormatPr baseColWidth="10" defaultColWidth="11.44140625" defaultRowHeight="14.4" x14ac:dyDescent="0.3"/>
  <cols>
    <col min="1" max="1" width="21.5546875" customWidth="1"/>
    <col min="2" max="2" width="16.6640625" customWidth="1"/>
    <col min="3" max="3" width="18.109375" bestFit="1" customWidth="1"/>
    <col min="6" max="11" width="7.88671875" customWidth="1"/>
    <col min="13" max="13" width="13.6640625" bestFit="1" customWidth="1"/>
    <col min="27" max="27" width="6.44140625" hidden="1" customWidth="1"/>
    <col min="28" max="28" width="7.109375" hidden="1" customWidth="1"/>
    <col min="29" max="29" width="11.44140625" hidden="1" customWidth="1"/>
    <col min="30" max="30" width="12" hidden="1" customWidth="1"/>
    <col min="31" max="31" width="8.5546875" hidden="1" customWidth="1"/>
    <col min="32" max="32" width="12.77734375" hidden="1" customWidth="1"/>
  </cols>
  <sheetData>
    <row r="1" spans="1:32" ht="19.5" customHeight="1" x14ac:dyDescent="0.4">
      <c r="A1" s="5" t="s">
        <v>0</v>
      </c>
    </row>
    <row r="2" spans="1:32" ht="15" customHeight="1" x14ac:dyDescent="0.3">
      <c r="A2" t="s">
        <v>42</v>
      </c>
    </row>
    <row r="3" spans="1:32" ht="8.4" customHeight="1" x14ac:dyDescent="0.3"/>
    <row r="4" spans="1:32" ht="21" x14ac:dyDescent="0.3">
      <c r="A4" s="4" t="s">
        <v>1</v>
      </c>
      <c r="B4" s="16"/>
      <c r="C4" s="17"/>
      <c r="D4" s="17"/>
      <c r="E4" s="18"/>
    </row>
    <row r="5" spans="1:32" ht="8.4" customHeight="1" x14ac:dyDescent="0.3"/>
    <row r="6" spans="1:32" x14ac:dyDescent="0.3">
      <c r="A6" s="3" t="str">
        <f>IF(B8&lt;&gt;"",IF(OR(AB8&lt;2,AB9&lt;2),"Jede Staffel benötigt mindestens 2 weibliche und 2 männliche Personen",""),"")</f>
        <v/>
      </c>
    </row>
    <row r="7" spans="1:32" ht="22.95" customHeight="1" thickBot="1" x14ac:dyDescent="0.35">
      <c r="A7" s="1" t="s">
        <v>29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22</v>
      </c>
      <c r="G7" s="2" t="s">
        <v>10</v>
      </c>
      <c r="H7" s="2" t="s">
        <v>23</v>
      </c>
      <c r="I7" s="2" t="s">
        <v>7</v>
      </c>
      <c r="J7" s="8" t="s">
        <v>24</v>
      </c>
      <c r="K7" s="8" t="s">
        <v>12</v>
      </c>
    </row>
    <row r="8" spans="1:32" x14ac:dyDescent="0.3">
      <c r="A8" s="2">
        <v>1</v>
      </c>
      <c r="F8" s="2"/>
      <c r="G8" s="2"/>
      <c r="H8" s="2"/>
      <c r="I8" s="2"/>
      <c r="J8" s="2"/>
      <c r="K8" s="2"/>
      <c r="AA8" t="s">
        <v>14</v>
      </c>
      <c r="AB8">
        <f>COUNTIF(Tabelle1712[m/w],"m")</f>
        <v>0</v>
      </c>
      <c r="AC8">
        <v>2005</v>
      </c>
      <c r="AE8" t="s">
        <v>13</v>
      </c>
      <c r="AF8">
        <v>1</v>
      </c>
    </row>
    <row r="9" spans="1:32" x14ac:dyDescent="0.3">
      <c r="A9" s="2">
        <v>2</v>
      </c>
      <c r="F9" s="2"/>
      <c r="G9" s="2"/>
      <c r="H9" s="2"/>
      <c r="I9" s="2"/>
      <c r="J9" s="2"/>
      <c r="K9" s="2"/>
      <c r="AA9" t="s">
        <v>15</v>
      </c>
      <c r="AB9">
        <f>COUNTIF(Tabelle1712[m/w],"w")</f>
        <v>0</v>
      </c>
      <c r="AC9">
        <v>2004</v>
      </c>
      <c r="AE9" t="s">
        <v>16</v>
      </c>
      <c r="AF9">
        <v>2</v>
      </c>
    </row>
    <row r="10" spans="1:32" x14ac:dyDescent="0.3">
      <c r="A10" s="2">
        <v>3</v>
      </c>
      <c r="F10" s="2"/>
      <c r="G10" s="2"/>
      <c r="H10" s="2"/>
      <c r="I10" s="2"/>
      <c r="J10" s="2"/>
      <c r="K10" s="2"/>
      <c r="AC10">
        <v>2003</v>
      </c>
      <c r="AF10">
        <v>3</v>
      </c>
    </row>
    <row r="11" spans="1:32" x14ac:dyDescent="0.3">
      <c r="A11" s="2">
        <v>4</v>
      </c>
      <c r="F11" s="2"/>
      <c r="G11" s="2"/>
      <c r="H11" s="2"/>
      <c r="I11" s="2"/>
      <c r="J11" s="2"/>
      <c r="K11" s="2"/>
      <c r="AC11">
        <v>2002</v>
      </c>
      <c r="AF11">
        <v>4</v>
      </c>
    </row>
    <row r="12" spans="1:32" x14ac:dyDescent="0.3">
      <c r="A12" s="2">
        <v>5</v>
      </c>
      <c r="F12" s="2"/>
      <c r="G12" s="2"/>
      <c r="H12" s="2"/>
      <c r="I12" s="2"/>
      <c r="J12" s="2"/>
      <c r="K12" s="2"/>
      <c r="AC12">
        <v>2001</v>
      </c>
    </row>
    <row r="13" spans="1:32" x14ac:dyDescent="0.3">
      <c r="A13" s="2">
        <v>6</v>
      </c>
      <c r="F13" s="2"/>
      <c r="G13" s="2"/>
      <c r="H13" s="2"/>
      <c r="I13" s="2"/>
      <c r="J13" s="2"/>
      <c r="K13" s="2"/>
      <c r="AC13">
        <v>2000</v>
      </c>
    </row>
    <row r="14" spans="1:32" ht="15.75" customHeight="1" x14ac:dyDescent="0.3">
      <c r="A14" s="2"/>
      <c r="AC14">
        <v>1999</v>
      </c>
    </row>
    <row r="15" spans="1:32" x14ac:dyDescent="0.3">
      <c r="A15" s="3" t="str">
        <f>IF(B17&lt;&gt;"",IF(OR(AB17&lt;2,AB18&lt;2),"Jede Staffel benötigt mindestens 2 weibliche und 2 männliche Personen",""),"")</f>
        <v/>
      </c>
      <c r="AC15">
        <v>1998</v>
      </c>
    </row>
    <row r="16" spans="1:32" ht="18.600000000000001" thickBot="1" x14ac:dyDescent="0.35">
      <c r="A16" s="1" t="s">
        <v>30</v>
      </c>
      <c r="B16" s="2" t="s">
        <v>3</v>
      </c>
      <c r="C16" s="2" t="s">
        <v>4</v>
      </c>
      <c r="D16" s="2" t="s">
        <v>5</v>
      </c>
      <c r="E16" s="2" t="s">
        <v>6</v>
      </c>
      <c r="F16" s="2" t="s">
        <v>22</v>
      </c>
      <c r="G16" s="2" t="s">
        <v>10</v>
      </c>
      <c r="H16" s="2" t="s">
        <v>23</v>
      </c>
      <c r="I16" s="2" t="s">
        <v>7</v>
      </c>
      <c r="J16" s="8" t="s">
        <v>24</v>
      </c>
      <c r="K16" s="8" t="s">
        <v>12</v>
      </c>
      <c r="AC16">
        <v>1997</v>
      </c>
    </row>
    <row r="17" spans="1:29" x14ac:dyDescent="0.3">
      <c r="A17" s="2">
        <v>1</v>
      </c>
      <c r="F17" s="9"/>
      <c r="G17" s="9"/>
      <c r="H17" s="10"/>
      <c r="I17" s="9"/>
      <c r="J17" s="11"/>
      <c r="K17" s="11"/>
      <c r="AA17" t="s">
        <v>14</v>
      </c>
      <c r="AB17">
        <f>COUNTIF(Tabelle13813[m/w],"m")</f>
        <v>0</v>
      </c>
      <c r="AC17">
        <v>1996</v>
      </c>
    </row>
    <row r="18" spans="1:29" x14ac:dyDescent="0.3">
      <c r="A18" s="2">
        <v>2</v>
      </c>
      <c r="F18" s="9"/>
      <c r="G18" s="9"/>
      <c r="H18" s="10"/>
      <c r="I18" s="9"/>
      <c r="J18" s="11"/>
      <c r="K18" s="11"/>
      <c r="AA18" t="s">
        <v>15</v>
      </c>
      <c r="AB18">
        <f>COUNTIF(Tabelle13813[m/w],"w")</f>
        <v>0</v>
      </c>
      <c r="AC18">
        <v>1995</v>
      </c>
    </row>
    <row r="19" spans="1:29" x14ac:dyDescent="0.3">
      <c r="A19" s="2">
        <v>3</v>
      </c>
      <c r="F19" s="9"/>
      <c r="G19" s="9"/>
      <c r="H19" s="10"/>
      <c r="I19" s="9"/>
      <c r="J19" s="11"/>
      <c r="K19" s="11"/>
      <c r="AC19">
        <v>1994</v>
      </c>
    </row>
    <row r="20" spans="1:29" x14ac:dyDescent="0.3">
      <c r="A20" s="2">
        <v>4</v>
      </c>
      <c r="F20" s="9"/>
      <c r="G20" s="9"/>
      <c r="H20" s="10"/>
      <c r="I20" s="9"/>
      <c r="J20" s="11"/>
      <c r="K20" s="11"/>
      <c r="AC20">
        <v>1993</v>
      </c>
    </row>
    <row r="21" spans="1:29" x14ac:dyDescent="0.3">
      <c r="A21" s="2">
        <v>5</v>
      </c>
      <c r="F21" s="9"/>
      <c r="G21" s="9"/>
      <c r="H21" s="10"/>
      <c r="I21" s="9"/>
      <c r="J21" s="11"/>
      <c r="K21" s="11"/>
      <c r="AC21">
        <v>1992</v>
      </c>
    </row>
    <row r="22" spans="1:29" x14ac:dyDescent="0.3">
      <c r="A22" s="2">
        <v>6</v>
      </c>
      <c r="F22" s="9"/>
      <c r="G22" s="9"/>
      <c r="H22" s="10"/>
      <c r="I22" s="9"/>
      <c r="J22" s="11"/>
      <c r="K22" s="11"/>
      <c r="AC22">
        <v>1991</v>
      </c>
    </row>
    <row r="23" spans="1:29" ht="8.4" customHeight="1" x14ac:dyDescent="0.3">
      <c r="AC23">
        <v>1990</v>
      </c>
    </row>
    <row r="24" spans="1:29" x14ac:dyDescent="0.3">
      <c r="A24" s="3" t="str">
        <f>IF(B26&lt;&gt;"",IF(OR(AB26&lt;2,AB27&lt;2),"Jede Staffel benötigt mindestens 2 weibliche und 2 männliche Personen",""),"")</f>
        <v/>
      </c>
      <c r="AC24">
        <v>1989</v>
      </c>
    </row>
    <row r="25" spans="1:29" ht="18.600000000000001" thickBot="1" x14ac:dyDescent="0.35">
      <c r="A25" s="1" t="s">
        <v>31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22</v>
      </c>
      <c r="G25" s="2" t="s">
        <v>10</v>
      </c>
      <c r="H25" s="2" t="s">
        <v>23</v>
      </c>
      <c r="I25" s="2" t="s">
        <v>7</v>
      </c>
      <c r="J25" s="8" t="s">
        <v>24</v>
      </c>
      <c r="K25" s="8" t="s">
        <v>12</v>
      </c>
      <c r="AC25">
        <v>1988</v>
      </c>
    </row>
    <row r="26" spans="1:29" x14ac:dyDescent="0.3">
      <c r="A26" s="2">
        <v>1</v>
      </c>
      <c r="H26" s="7"/>
      <c r="J26" s="6"/>
      <c r="K26" s="6"/>
      <c r="AA26" t="s">
        <v>14</v>
      </c>
      <c r="AB26">
        <f>COUNTIF(Tabelle14914[m/w],"m")</f>
        <v>0</v>
      </c>
      <c r="AC26">
        <v>1987</v>
      </c>
    </row>
    <row r="27" spans="1:29" x14ac:dyDescent="0.3">
      <c r="A27" s="2">
        <v>2</v>
      </c>
      <c r="H27" s="7"/>
      <c r="J27" s="6"/>
      <c r="K27" s="6"/>
      <c r="AA27" t="s">
        <v>15</v>
      </c>
      <c r="AB27">
        <f>COUNTIF(Tabelle14914[m/w],"w")</f>
        <v>0</v>
      </c>
      <c r="AC27">
        <v>1986</v>
      </c>
    </row>
    <row r="28" spans="1:29" x14ac:dyDescent="0.3">
      <c r="A28" s="2">
        <v>3</v>
      </c>
      <c r="H28" s="7"/>
      <c r="J28" s="6"/>
      <c r="K28" s="6"/>
      <c r="AC28">
        <v>1985</v>
      </c>
    </row>
    <row r="29" spans="1:29" x14ac:dyDescent="0.3">
      <c r="A29" s="2">
        <v>4</v>
      </c>
      <c r="H29" s="7"/>
      <c r="J29" s="6"/>
      <c r="K29" s="6"/>
      <c r="AC29">
        <v>1984</v>
      </c>
    </row>
    <row r="30" spans="1:29" x14ac:dyDescent="0.3">
      <c r="A30" s="2">
        <v>5</v>
      </c>
      <c r="H30" s="7"/>
      <c r="J30" s="6"/>
      <c r="K30" s="6"/>
      <c r="AC30">
        <v>1983</v>
      </c>
    </row>
    <row r="31" spans="1:29" x14ac:dyDescent="0.3">
      <c r="A31" s="2">
        <v>6</v>
      </c>
      <c r="H31" s="7"/>
      <c r="J31" s="6"/>
      <c r="K31" s="6"/>
      <c r="AC31">
        <v>1982</v>
      </c>
    </row>
    <row r="32" spans="1:29" ht="8.4" customHeight="1" x14ac:dyDescent="0.3">
      <c r="AC32">
        <v>1981</v>
      </c>
    </row>
    <row r="33" spans="1:29" x14ac:dyDescent="0.3">
      <c r="A33" s="3" t="str">
        <f>IF(B35&lt;&gt;"",IF(OR(AB35&lt;2,AB36&lt;2),"Jede Staffel benötigt mindestens 2 weibliche und 2 männliche Personen",""),"")</f>
        <v/>
      </c>
      <c r="AC33">
        <v>1980</v>
      </c>
    </row>
    <row r="34" spans="1:29" ht="18.600000000000001" thickBot="1" x14ac:dyDescent="0.35">
      <c r="A34" s="1" t="s">
        <v>32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22</v>
      </c>
      <c r="G34" s="2" t="s">
        <v>10</v>
      </c>
      <c r="H34" s="2" t="s">
        <v>23</v>
      </c>
      <c r="I34" s="2" t="s">
        <v>7</v>
      </c>
      <c r="J34" s="8" t="s">
        <v>24</v>
      </c>
      <c r="K34" s="8" t="s">
        <v>12</v>
      </c>
      <c r="AC34">
        <v>1979</v>
      </c>
    </row>
    <row r="35" spans="1:29" x14ac:dyDescent="0.3">
      <c r="A35" s="2">
        <v>1</v>
      </c>
      <c r="H35" s="7"/>
      <c r="J35" s="6"/>
      <c r="K35" s="6"/>
      <c r="AA35" t="s">
        <v>14</v>
      </c>
      <c r="AB35">
        <f>COUNTIF(Tabelle151015[m/w],"m")</f>
        <v>0</v>
      </c>
      <c r="AC35">
        <v>1978</v>
      </c>
    </row>
    <row r="36" spans="1:29" x14ac:dyDescent="0.3">
      <c r="A36" s="2">
        <v>2</v>
      </c>
      <c r="H36" s="7"/>
      <c r="J36" s="6"/>
      <c r="K36" s="6"/>
      <c r="AA36" t="s">
        <v>15</v>
      </c>
      <c r="AB36">
        <f>COUNTIF(Tabelle151015[m/w],"w")</f>
        <v>0</v>
      </c>
      <c r="AC36">
        <v>1977</v>
      </c>
    </row>
    <row r="37" spans="1:29" x14ac:dyDescent="0.3">
      <c r="A37" s="2">
        <v>3</v>
      </c>
      <c r="H37" s="7"/>
      <c r="J37" s="6"/>
      <c r="K37" s="6"/>
      <c r="AC37">
        <v>1976</v>
      </c>
    </row>
    <row r="38" spans="1:29" x14ac:dyDescent="0.3">
      <c r="A38" s="2">
        <v>4</v>
      </c>
      <c r="H38" s="7"/>
      <c r="J38" s="6"/>
      <c r="K38" s="6"/>
      <c r="AC38">
        <v>1975</v>
      </c>
    </row>
    <row r="39" spans="1:29" x14ac:dyDescent="0.3">
      <c r="A39" s="2">
        <v>5</v>
      </c>
      <c r="H39" s="7"/>
      <c r="J39" s="6"/>
      <c r="K39" s="6"/>
      <c r="AC39">
        <v>1974</v>
      </c>
    </row>
    <row r="40" spans="1:29" x14ac:dyDescent="0.3">
      <c r="A40" s="2">
        <v>6</v>
      </c>
      <c r="H40" s="7"/>
      <c r="J40" s="6"/>
      <c r="K40" s="6"/>
      <c r="AC40">
        <v>1973</v>
      </c>
    </row>
    <row r="41" spans="1:29" ht="8.4" customHeight="1" x14ac:dyDescent="0.3">
      <c r="AC41">
        <v>1972</v>
      </c>
    </row>
    <row r="42" spans="1:29" x14ac:dyDescent="0.3">
      <c r="A42" s="3" t="str">
        <f>IF(B44&lt;&gt;"",IF(OR(AB44&lt;2,AB45&lt;2),"Jede Staffel benötigt mindestens 2 weibliche und 2 männliche Personen",""),"")</f>
        <v/>
      </c>
      <c r="AC42">
        <v>1971</v>
      </c>
    </row>
    <row r="43" spans="1:29" ht="18.600000000000001" thickBot="1" x14ac:dyDescent="0.35">
      <c r="A43" s="1" t="s">
        <v>33</v>
      </c>
      <c r="B43" s="2" t="s">
        <v>3</v>
      </c>
      <c r="C43" s="2" t="s">
        <v>4</v>
      </c>
      <c r="D43" s="2" t="s">
        <v>5</v>
      </c>
      <c r="E43" s="2" t="s">
        <v>6</v>
      </c>
      <c r="F43" s="2" t="s">
        <v>22</v>
      </c>
      <c r="G43" s="2" t="s">
        <v>10</v>
      </c>
      <c r="H43" s="2" t="s">
        <v>23</v>
      </c>
      <c r="I43" s="2" t="s">
        <v>7</v>
      </c>
      <c r="J43" s="8" t="s">
        <v>24</v>
      </c>
      <c r="K43" s="8" t="s">
        <v>12</v>
      </c>
      <c r="AC43">
        <v>1970</v>
      </c>
    </row>
    <row r="44" spans="1:29" x14ac:dyDescent="0.3">
      <c r="A44" s="2">
        <v>1</v>
      </c>
      <c r="H44" s="7"/>
      <c r="J44" s="6"/>
      <c r="K44" s="6"/>
      <c r="AA44" t="s">
        <v>14</v>
      </c>
      <c r="AB44">
        <f>COUNTIF(Tabelle161116[m/w],"m")</f>
        <v>0</v>
      </c>
      <c r="AC44">
        <v>1969</v>
      </c>
    </row>
    <row r="45" spans="1:29" x14ac:dyDescent="0.3">
      <c r="A45" s="2">
        <v>2</v>
      </c>
      <c r="H45" s="7"/>
      <c r="J45" s="6"/>
      <c r="K45" s="6"/>
      <c r="AA45" t="s">
        <v>15</v>
      </c>
      <c r="AB45">
        <f>COUNTIF(Tabelle161116[m/w],"w")</f>
        <v>0</v>
      </c>
      <c r="AC45">
        <v>1968</v>
      </c>
    </row>
    <row r="46" spans="1:29" x14ac:dyDescent="0.3">
      <c r="A46" s="2">
        <v>3</v>
      </c>
      <c r="H46" s="7"/>
      <c r="J46" s="6"/>
      <c r="K46" s="6"/>
      <c r="AC46">
        <v>1967</v>
      </c>
    </row>
    <row r="47" spans="1:29" x14ac:dyDescent="0.3">
      <c r="A47" s="2">
        <v>4</v>
      </c>
      <c r="H47" s="7"/>
      <c r="J47" s="6"/>
      <c r="K47" s="6"/>
      <c r="AC47">
        <v>1966</v>
      </c>
    </row>
    <row r="48" spans="1:29" x14ac:dyDescent="0.3">
      <c r="A48" s="2">
        <v>5</v>
      </c>
      <c r="H48" s="7"/>
      <c r="J48" s="6"/>
      <c r="K48" s="6"/>
      <c r="AC48">
        <v>1965</v>
      </c>
    </row>
    <row r="49" spans="1:29" x14ac:dyDescent="0.3">
      <c r="A49" s="2">
        <v>6</v>
      </c>
      <c r="H49" s="7"/>
      <c r="J49" s="6"/>
      <c r="K49" s="6"/>
      <c r="AC49">
        <v>1964</v>
      </c>
    </row>
    <row r="50" spans="1:29" x14ac:dyDescent="0.3">
      <c r="AC50">
        <v>1963</v>
      </c>
    </row>
    <row r="51" spans="1:29" x14ac:dyDescent="0.3">
      <c r="AC51">
        <v>1962</v>
      </c>
    </row>
    <row r="52" spans="1:29" x14ac:dyDescent="0.3">
      <c r="AC52">
        <v>1961</v>
      </c>
    </row>
    <row r="53" spans="1:29" x14ac:dyDescent="0.3">
      <c r="AC53">
        <v>1960</v>
      </c>
    </row>
    <row r="54" spans="1:29" x14ac:dyDescent="0.3">
      <c r="AC54">
        <v>1959</v>
      </c>
    </row>
    <row r="55" spans="1:29" x14ac:dyDescent="0.3">
      <c r="AC55">
        <v>1958</v>
      </c>
    </row>
    <row r="56" spans="1:29" x14ac:dyDescent="0.3">
      <c r="AC56">
        <v>1957</v>
      </c>
    </row>
    <row r="57" spans="1:29" x14ac:dyDescent="0.3">
      <c r="AC57">
        <v>1956</v>
      </c>
    </row>
    <row r="58" spans="1:29" x14ac:dyDescent="0.3">
      <c r="AC58">
        <v>1955</v>
      </c>
    </row>
    <row r="59" spans="1:29" x14ac:dyDescent="0.3">
      <c r="AC59">
        <v>1954</v>
      </c>
    </row>
    <row r="60" spans="1:29" x14ac:dyDescent="0.3">
      <c r="AC60">
        <v>1953</v>
      </c>
    </row>
    <row r="61" spans="1:29" x14ac:dyDescent="0.3">
      <c r="AC61">
        <v>1952</v>
      </c>
    </row>
    <row r="62" spans="1:29" x14ac:dyDescent="0.3">
      <c r="AC62">
        <v>1951</v>
      </c>
    </row>
    <row r="63" spans="1:29" x14ac:dyDescent="0.3">
      <c r="AC63">
        <v>1950</v>
      </c>
    </row>
    <row r="64" spans="1:29" x14ac:dyDescent="0.3">
      <c r="AC64">
        <v>1949</v>
      </c>
    </row>
    <row r="65" spans="29:29" x14ac:dyDescent="0.3">
      <c r="AC65">
        <v>1948</v>
      </c>
    </row>
    <row r="66" spans="29:29" x14ac:dyDescent="0.3">
      <c r="AC66">
        <v>1947</v>
      </c>
    </row>
    <row r="67" spans="29:29" x14ac:dyDescent="0.3">
      <c r="AC67">
        <v>1946</v>
      </c>
    </row>
    <row r="68" spans="29:29" x14ac:dyDescent="0.3">
      <c r="AC68">
        <v>1945</v>
      </c>
    </row>
    <row r="69" spans="29:29" x14ac:dyDescent="0.3">
      <c r="AC69">
        <v>1944</v>
      </c>
    </row>
    <row r="70" spans="29:29" x14ac:dyDescent="0.3">
      <c r="AC70">
        <v>1943</v>
      </c>
    </row>
    <row r="71" spans="29:29" x14ac:dyDescent="0.3">
      <c r="AC71">
        <v>1942</v>
      </c>
    </row>
    <row r="72" spans="29:29" x14ac:dyDescent="0.3">
      <c r="AC72">
        <v>1941</v>
      </c>
    </row>
    <row r="73" spans="29:29" x14ac:dyDescent="0.3">
      <c r="AC73">
        <v>1940</v>
      </c>
    </row>
    <row r="74" spans="29:29" x14ac:dyDescent="0.3">
      <c r="AC74">
        <v>1939</v>
      </c>
    </row>
    <row r="75" spans="29:29" x14ac:dyDescent="0.3">
      <c r="AC75">
        <v>1938</v>
      </c>
    </row>
    <row r="76" spans="29:29" x14ac:dyDescent="0.3">
      <c r="AC76">
        <v>1937</v>
      </c>
    </row>
    <row r="77" spans="29:29" x14ac:dyDescent="0.3">
      <c r="AC77">
        <v>1936</v>
      </c>
    </row>
    <row r="78" spans="29:29" x14ac:dyDescent="0.3">
      <c r="AC78">
        <v>1935</v>
      </c>
    </row>
    <row r="79" spans="29:29" x14ac:dyDescent="0.3">
      <c r="AC79">
        <v>1934</v>
      </c>
    </row>
    <row r="80" spans="29:29" x14ac:dyDescent="0.3">
      <c r="AC80">
        <v>1933</v>
      </c>
    </row>
    <row r="81" spans="29:29" x14ac:dyDescent="0.3">
      <c r="AC81">
        <v>1932</v>
      </c>
    </row>
    <row r="82" spans="29:29" x14ac:dyDescent="0.3">
      <c r="AC82">
        <v>1931</v>
      </c>
    </row>
    <row r="83" spans="29:29" x14ac:dyDescent="0.3">
      <c r="AC83">
        <v>1930</v>
      </c>
    </row>
    <row r="84" spans="29:29" x14ac:dyDescent="0.3">
      <c r="AC84">
        <v>1929</v>
      </c>
    </row>
    <row r="85" spans="29:29" x14ac:dyDescent="0.3">
      <c r="AC85">
        <v>1928</v>
      </c>
    </row>
    <row r="86" spans="29:29" x14ac:dyDescent="0.3">
      <c r="AC86">
        <v>1927</v>
      </c>
    </row>
    <row r="87" spans="29:29" x14ac:dyDescent="0.3">
      <c r="AC87">
        <v>1926</v>
      </c>
    </row>
    <row r="88" spans="29:29" x14ac:dyDescent="0.3">
      <c r="AC88">
        <v>1925</v>
      </c>
    </row>
  </sheetData>
  <mergeCells count="1">
    <mergeCell ref="B4:E4"/>
  </mergeCells>
  <conditionalFormatting sqref="B4">
    <cfRule type="expression" dxfId="18" priority="1">
      <formula>IF(B4="",TRUE,FALSE)</formula>
    </cfRule>
  </conditionalFormatting>
  <conditionalFormatting sqref="B8:B11">
    <cfRule type="expression" dxfId="17" priority="19">
      <formula>IF(B8="",TRUE,FALSE)</formula>
    </cfRule>
  </conditionalFormatting>
  <conditionalFormatting sqref="B17:B20">
    <cfRule type="expression" dxfId="16" priority="16">
      <formula>IF(B17="",TRUE,FALSE)</formula>
    </cfRule>
  </conditionalFormatting>
  <conditionalFormatting sqref="B26:B29">
    <cfRule type="expression" dxfId="15" priority="13">
      <formula>IF(B26="",TRUE,FALSE)</formula>
    </cfRule>
  </conditionalFormatting>
  <conditionalFormatting sqref="B35:B38">
    <cfRule type="expression" dxfId="14" priority="10">
      <formula>IF(B35="",TRUE,FALSE)</formula>
    </cfRule>
  </conditionalFormatting>
  <conditionalFormatting sqref="B44:B47">
    <cfRule type="expression" dxfId="13" priority="7">
      <formula>IF(B44="",TRUE,FALSE)</formula>
    </cfRule>
  </conditionalFormatting>
  <conditionalFormatting sqref="B12:E13">
    <cfRule type="expression" dxfId="12" priority="6">
      <formula>IF(B12="",TRUE,FALSE)</formula>
    </cfRule>
  </conditionalFormatting>
  <conditionalFormatting sqref="B21:E22">
    <cfRule type="expression" dxfId="11" priority="5">
      <formula>IF(B21="",TRUE,FALSE)</formula>
    </cfRule>
  </conditionalFormatting>
  <conditionalFormatting sqref="B30:E31">
    <cfRule type="expression" dxfId="10" priority="4">
      <formula>IF(B30="",TRUE,FALSE)</formula>
    </cfRule>
  </conditionalFormatting>
  <conditionalFormatting sqref="B39:E40">
    <cfRule type="expression" dxfId="9" priority="3">
      <formula>IF(B39="",TRUE,FALSE)</formula>
    </cfRule>
  </conditionalFormatting>
  <conditionalFormatting sqref="B48:E49">
    <cfRule type="expression" dxfId="8" priority="2">
      <formula>IF(B48="",TRUE,FALSE)</formula>
    </cfRule>
  </conditionalFormatting>
  <conditionalFormatting sqref="C8:E11">
    <cfRule type="expression" dxfId="7" priority="20">
      <formula>IF(C8="",TRUE,FALSE)</formula>
    </cfRule>
  </conditionalFormatting>
  <conditionalFormatting sqref="C17:E20">
    <cfRule type="expression" dxfId="6" priority="17">
      <formula>IF(C17="",TRUE,FALSE)</formula>
    </cfRule>
  </conditionalFormatting>
  <conditionalFormatting sqref="C26:E29">
    <cfRule type="expression" dxfId="5" priority="14">
      <formula>IF(C26="",TRUE,FALSE)</formula>
    </cfRule>
  </conditionalFormatting>
  <conditionalFormatting sqref="C35:E38">
    <cfRule type="expression" dxfId="4" priority="11">
      <formula>IF(C35="",TRUE,FALSE)</formula>
    </cfRule>
  </conditionalFormatting>
  <conditionalFormatting sqref="C44:E47">
    <cfRule type="expression" dxfId="3" priority="8">
      <formula>IF(C44="",TRUE,FALSE)</formula>
    </cfRule>
  </conditionalFormatting>
  <dataValidations count="4">
    <dataValidation type="list" allowBlank="1" showInputMessage="1" showErrorMessage="1" errorTitle="Falsche Altersklasse" error="Die angegebene Person muss in der AK 8-12 sein!" sqref="E14" xr:uid="{4B261EE4-6BAE-4FC5-AEC3-9EEDF9825BD3}">
      <formula1>$AC$7:$AC$12</formula1>
    </dataValidation>
    <dataValidation type="list" allowBlank="1" showInputMessage="1" showErrorMessage="1" sqref="D44:D49 D17:D22 D26:D31 D35:D40 D8:D11" xr:uid="{52B9E233-FB8E-4D44-A918-7483EBCB9571}">
      <formula1>$AE$7:$AE$9</formula1>
    </dataValidation>
    <dataValidation type="list" allowBlank="1" showInputMessage="1" showErrorMessage="1" errorTitle="Falsche Altersklasse" error="Die angegebene Person muss in der AK 20 oder älter sein" sqref="E8:E13 E44:E49 E35:E40 E26:E31 E17:E22" xr:uid="{D1DBD1D7-91C5-4002-8E2F-253EA3396799}">
      <formula1>$AC$7:$AC$88</formula1>
    </dataValidation>
    <dataValidation type="list" allowBlank="1" showInputMessage="1" showErrorMessage="1" sqref="F8:K13 F17:K22 F26:K31 F35:K40 F44:K49" xr:uid="{25970FC6-F2AD-4352-BFD0-6ED79ACE87E8}">
      <formula1>$AF$7:$AF$11</formula1>
    </dataValidation>
  </dataValidations>
  <pageMargins left="0.7" right="0.7" top="0.78740157499999996" bottom="0.78740157499999996" header="0.3" footer="0.3"/>
  <pageSetup paperSize="9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460B477DAF904C8E165C859C11D4C0" ma:contentTypeVersion="17" ma:contentTypeDescription="Ein neues Dokument erstellen." ma:contentTypeScope="" ma:versionID="a916b6ee58f9ce4cedae61763068e9e7">
  <xsd:schema xmlns:xsd="http://www.w3.org/2001/XMLSchema" xmlns:xs="http://www.w3.org/2001/XMLSchema" xmlns:p="http://schemas.microsoft.com/office/2006/metadata/properties" xmlns:ns2="b0fd7c8a-0370-41be-a0d8-7e71dd90619b" xmlns:ns3="d115185a-42d7-4ffb-a4c4-efd0db3e1096" targetNamespace="http://schemas.microsoft.com/office/2006/metadata/properties" ma:root="true" ma:fieldsID="c942b1dca0d7a8bdb09cc9bb34835f45" ns2:_="" ns3:_="">
    <xsd:import namespace="b0fd7c8a-0370-41be-a0d8-7e71dd90619b"/>
    <xsd:import namespace="d115185a-42d7-4ffb-a4c4-efd0db3e10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d7c8a-0370-41be-a0d8-7e71dd906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df3b4e8e-d435-4bd7-a008-3122fcafe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1" nillable="true" ma:displayName="Status Unterschrift" ma:internalName="Status_x0020_Unterschrift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5185a-42d7-4ffb-a4c4-efd0db3e10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fe74731-8940-41f5-90fd-6c4723d6a227}" ma:internalName="TaxCatchAll" ma:showField="CatchAllData" ma:web="d115185a-42d7-4ffb-a4c4-efd0db3e10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y n P o V n B b d 9 m j A A A A 9 g A A A B I A H A B D b 2 5 m a W c v U G F j a 2 F n Z S 5 4 b W w g o h g A K K A U A A A A A A A A A A A A A A A A A A A A A A A A A A A A h Y + 9 D o I w G E V f h X S n f y 6 E f J R B 3 S Q x M T G u T a n Q C M X Q Y n k 3 B x / J V x C j q J v j P f c M 9 9 6 v N 8 j H t o k u u n e m s x l i m K J I W 9 W V x l Y Z G v w x T l A u Y C v V S V Y 6 m m T r 0 t G V G a q 9 P 6 e E h B B w W O C u r w i n l J F D s d m p W r c S f W T z X 4 6 N d V 5 a p Z G A / W u M 4 J i x B H P K M Q U y Q y i M / Q p 8 2 v t s f y A s h 8 Y P v R a l j l d r I H M E 8 v 4 g H l B L A w Q U A A I A C A D K c +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n P o V i i K R 7 g O A A A A E Q A A A B M A H A B G b 3 J t d W x h c y 9 T Z W N 0 a W 9 u M S 5 t I K I Y A C i g F A A A A A A A A A A A A A A A A A A A A A A A A A A A A C t O T S 7 J z M 9 T C I b Q h t Y A U E s B A i 0 A F A A C A A g A y n P o V n B b d 9 m j A A A A 9 g A A A B I A A A A A A A A A A A A A A A A A A A A A A E N v b m Z p Z y 9 Q Y W N r Y W d l L n h t b F B L A Q I t A B Q A A g A I A M p z 6 F Y P y u m r p A A A A O k A A A A T A A A A A A A A A A A A A A A A A O 8 A A A B b Q 2 9 u d G V u d F 9 U e X B l c 1 0 u e G 1 s U E s B A i 0 A F A A C A A g A y n P o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M f A F M J R u Z F o 7 N 8 n R r V N 1 Q A A A A A A g A A A A A A E G Y A A A A B A A A g A A A A H a 0 5 V / 3 D s 9 S l e i E o D o 8 W d J 7 8 S J p r / K 5 b n r X 3 K F z b 0 e g A A A A A D o A A A A A C A A A g A A A A K 4 w 6 F b 9 2 v E 9 Z W V y 8 6 t S k D l F A 9 w A 4 9 t X I w 7 O Q m M E p n i N Q A A A A Z t Y 6 0 1 + t z p V f k C h b 4 r v N f l L d o P f F q m B 0 p 3 3 y N d o g h x 2 f Y x 3 6 J X n d m c a K j X u D q J / g I a Q Y 5 l b a 9 Y Z a + d C G p M c D P M y r f u 0 M Z 8 H G X I d o M C R t p F x A A A A A w S P n X G K T x m J e L 1 Q W E k I L s J 4 V g t u u o S W o 8 6 c I P 3 g v T R B A 4 L t Z V Y e M r k V P O B F g M m g 2 9 8 q d r c 8 a + A c S 7 9 5 y 8 i U R s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15185a-42d7-4ffb-a4c4-efd0db3e1096" xsi:nil="true"/>
    <lcf76f155ced4ddcb4097134ff3c332f xmlns="b0fd7c8a-0370-41be-a0d8-7e71dd90619b">
      <Terms xmlns="http://schemas.microsoft.com/office/infopath/2007/PartnerControls"/>
    </lcf76f155ced4ddcb4097134ff3c332f>
    <_Flow_SignoffStatus xmlns="b0fd7c8a-0370-41be-a0d8-7e71dd90619b" xsi:nil="true"/>
  </documentManagement>
</p:properties>
</file>

<file path=customXml/itemProps1.xml><?xml version="1.0" encoding="utf-8"?>
<ds:datastoreItem xmlns:ds="http://schemas.openxmlformats.org/officeDocument/2006/customXml" ds:itemID="{80824484-CD08-4B40-A223-879794139F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A51B3-58FF-48BC-9242-3953244D4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fd7c8a-0370-41be-a0d8-7e71dd90619b"/>
    <ds:schemaRef ds:uri="d115185a-42d7-4ffb-a4c4-efd0db3e1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8A1BDE-9DCA-4FB2-A4AD-C47DCF2A4C6B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87BEE0E-779C-4FBA-A93B-0900AA8C3108}">
  <ds:schemaRefs>
    <ds:schemaRef ds:uri="http://schemas.microsoft.com/office/2006/metadata/properties"/>
    <ds:schemaRef ds:uri="http://schemas.microsoft.com/office/infopath/2007/PartnerControls"/>
    <ds:schemaRef ds:uri="d115185a-42d7-4ffb-a4c4-efd0db3e1096"/>
    <ds:schemaRef ds:uri="b0fd7c8a-0370-41be-a0d8-7e71dd9061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JG 2015-2017</vt:lpstr>
      <vt:lpstr>JG 2011-2014</vt:lpstr>
      <vt:lpstr>JG 2006-2010</vt:lpstr>
      <vt:lpstr>JG 2005 und älter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Sternberger</dc:creator>
  <cp:keywords/>
  <dc:description/>
  <cp:lastModifiedBy>Franz Sternberger</cp:lastModifiedBy>
  <cp:revision/>
  <dcterms:created xsi:type="dcterms:W3CDTF">2023-07-08T11:07:00Z</dcterms:created>
  <dcterms:modified xsi:type="dcterms:W3CDTF">2025-06-17T07:43:14Z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0x01010096460B477DAF904C8E165C859C11D4C0</vt:lpwstr>
  </property>
  <property fmtid="{D5CDD505-2E9C-101B-9397-08002B2CF9AE}" pid="3" name="MediaServiceImageTags">
    <vt:lpwstr/>
  </property>
</Properties>
</file>